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verdolin\Documents\VecchioPC\ASAAP2024\VARIE\"/>
    </mc:Choice>
  </mc:AlternateContent>
  <bookViews>
    <workbookView xWindow="0" yWindow="0" windowWidth="19200" windowHeight="10860" firstSheet="2" activeTab="4"/>
  </bookViews>
  <sheets>
    <sheet name="Appaltii a Corpo" sheetId="1" state="hidden" r:id="rId1"/>
    <sheet name="Contratti applicativi" sheetId="2" state="hidden" r:id="rId2"/>
    <sheet name="CORPO o MISURA con computo" sheetId="4" r:id="rId3"/>
    <sheet name="ELENCO PREZZI no computo" sheetId="5" r:id="rId4"/>
    <sheet name="SERVIZI" sheetId="6" r:id="rId5"/>
  </sheets>
  <definedNames>
    <definedName name="_xlnm.Print_Area" localSheetId="0">'Appaltii a Corpo'!$B$1:$S$23</definedName>
    <definedName name="_xlnm.Print_Area" localSheetId="2">'CORPO o MISURA con computo'!$B$1:$R$20</definedName>
  </definedNames>
  <calcPr calcId="162913"/>
</workbook>
</file>

<file path=xl/calcChain.xml><?xml version="1.0" encoding="utf-8"?>
<calcChain xmlns="http://schemas.openxmlformats.org/spreadsheetml/2006/main">
  <c r="L8" i="1" l="1"/>
  <c r="K8" i="1"/>
  <c r="M33" i="1" l="1"/>
  <c r="D39" i="1"/>
  <c r="C39" i="1"/>
  <c r="H40" i="1"/>
  <c r="M40" i="1" s="1"/>
  <c r="K6" i="1"/>
  <c r="M6" i="1" l="1"/>
  <c r="D41" i="2"/>
  <c r="E43" i="2"/>
  <c r="E44" i="2"/>
  <c r="H44" i="2" s="1"/>
  <c r="G45" i="2"/>
  <c r="H43" i="2"/>
  <c r="G38" i="2"/>
  <c r="E38" i="2"/>
  <c r="H37" i="2"/>
  <c r="H36" i="2"/>
  <c r="H38" i="2" s="1"/>
  <c r="H17" i="2"/>
  <c r="I17" i="2" s="1"/>
  <c r="K17" i="2" s="1"/>
  <c r="H15" i="2"/>
  <c r="L15" i="2" s="1"/>
  <c r="H28" i="2"/>
  <c r="L28" i="2" s="1"/>
  <c r="H20" i="2"/>
  <c r="I20" i="2" s="1"/>
  <c r="K20" i="2" s="1"/>
  <c r="H25" i="2"/>
  <c r="L25" i="2" s="1"/>
  <c r="E45" i="2" l="1"/>
  <c r="H45" i="2"/>
  <c r="I25" i="2"/>
  <c r="K25" i="2" s="1"/>
  <c r="I28" i="2"/>
  <c r="K28" i="2" s="1"/>
  <c r="L17" i="2"/>
  <c r="L20" i="2"/>
  <c r="I15" i="2"/>
  <c r="K15" i="2" s="1"/>
  <c r="D19" i="1"/>
  <c r="H6" i="1"/>
  <c r="L6" i="1" s="1"/>
  <c r="J6" i="1"/>
  <c r="J10" i="1"/>
  <c r="J8" i="1"/>
  <c r="K10" i="1"/>
  <c r="S8" i="1"/>
  <c r="L10" i="1" l="1"/>
  <c r="O10" i="1" s="1"/>
  <c r="N10" i="1"/>
  <c r="P10" i="1" s="1"/>
  <c r="M10" i="1"/>
  <c r="S10" i="1"/>
  <c r="O8" i="1"/>
  <c r="N8" i="1" s="1"/>
  <c r="J11" i="1"/>
  <c r="J13" i="1" s="1"/>
  <c r="M8" i="1"/>
  <c r="R10" i="1"/>
  <c r="S11" i="1" l="1"/>
  <c r="F28" i="1" s="1"/>
  <c r="M11" i="1"/>
  <c r="R8" i="1"/>
  <c r="R11" i="1" s="1"/>
  <c r="F37" i="1" s="1"/>
  <c r="H39" i="1" s="1"/>
  <c r="P8" i="1"/>
  <c r="H41" i="1" l="1"/>
  <c r="S12" i="1"/>
  <c r="H32" i="1"/>
  <c r="R12" i="1"/>
  <c r="J37" i="1" s="1"/>
  <c r="J39" i="1" s="1"/>
  <c r="J41" i="1" s="1"/>
  <c r="M13" i="1"/>
  <c r="E19" i="1" s="1"/>
  <c r="H34" i="1" l="1"/>
  <c r="S13" i="1"/>
  <c r="K19" i="1" s="1"/>
  <c r="J28" i="1"/>
  <c r="J32" i="1" s="1"/>
  <c r="J34" i="1" s="1"/>
  <c r="R13" i="1"/>
  <c r="M19" i="1" s="1"/>
  <c r="M39" i="1"/>
  <c r="M41" i="1" s="1"/>
  <c r="S14" i="1" l="1"/>
  <c r="O19" i="1"/>
  <c r="D28" i="1"/>
  <c r="D37" i="1" s="1"/>
  <c r="M32" i="1"/>
  <c r="M34" i="1" s="1"/>
</calcChain>
</file>

<file path=xl/sharedStrings.xml><?xml version="1.0" encoding="utf-8"?>
<sst xmlns="http://schemas.openxmlformats.org/spreadsheetml/2006/main" count="362" uniqueCount="118">
  <si>
    <t>OS1</t>
  </si>
  <si>
    <t>cod.
articolo</t>
  </si>
  <si>
    <t>descrizione
articolo</t>
  </si>
  <si>
    <t>u.m.</t>
  </si>
  <si>
    <t>p.u.
EURO</t>
  </si>
  <si>
    <t>Manod. lorda</t>
  </si>
  <si>
    <t>%
 Manod.</t>
  </si>
  <si>
    <t>Categoria</t>
  </si>
  <si>
    <t>FP.S.2.1</t>
  </si>
  <si>
    <t>SCAVO DI MATERIALI DI QUALSIASI NATURA, PER RIPRISTINI O RISANAMENTI PER UNA PROFONDITA' MASSIMA DI CM 60, COMPRESO L'EVENTUALE DISSODAMENTO E/O DISFACIMENTO DELLA PAVIMENTAZIONE BITUMINOSA, L'ACCUMULO, IL CARICO ED IL TRASPORTO ALLA DISCARICA DEL MATERIA</t>
  </si>
  <si>
    <t>FP.S.2.1.1</t>
  </si>
  <si>
    <t>Cm 40 eseguito a mano</t>
  </si>
  <si>
    <t>m²</t>
  </si>
  <si>
    <t>Quantità</t>
  </si>
  <si>
    <t>Percentuale ribasso</t>
  </si>
  <si>
    <t>Quantità Subappalto</t>
  </si>
  <si>
    <t>Prezzo Unitario Subappaltatore</t>
  </si>
  <si>
    <t>Importo</t>
  </si>
  <si>
    <t>Prezzo Unitario Appaltatore</t>
  </si>
  <si>
    <t>REINTERRO DEGLI SCAVI IN GENERE, CON LE MATERIE DI SCAVO PRECEDENTEMENTE ESTRATTE E DEPOSITATE NELL'AMBITO DEL CANTIERE, COMPRESO CARICO, TRASPORTO, SCARICO, COSTIPAZIONE E REGOLARIZZAZIONE</t>
  </si>
  <si>
    <t>FP.S.2.1.2</t>
  </si>
  <si>
    <t>Eseguito con mezzo meccanico</t>
  </si>
  <si>
    <t>m³</t>
  </si>
  <si>
    <t xml:space="preserve">Lavorazioni che si intendono subappaltare </t>
  </si>
  <si>
    <t>Importo a Gara</t>
  </si>
  <si>
    <t>Importo contratto</t>
  </si>
  <si>
    <t>TOTALE  CATEGORIA</t>
  </si>
  <si>
    <t>ONERI SICUREZZA</t>
  </si>
  <si>
    <t>TOTALE</t>
  </si>
  <si>
    <t xml:space="preserve">Importo da contratto d’appalto della categoria
(oneri della sicurezza compresi) </t>
  </si>
  <si>
    <t>….</t>
  </si>
  <si>
    <t>………</t>
  </si>
  <si>
    <t>……</t>
  </si>
  <si>
    <t>Codice dei Contratti D.L.gvo n. 50 del 18/04/2016 - Art. 105 comma 14. L'affidatario deve praticare, per le prestazioni affidate in subappalto, gli stessi prezzi unitari risultanti dall'aggiudicazione, con ribasso non superiore al venti per cento, nel rispetto degli standard qualitativi e prestazionali previsti nel contratto di appalto. L'affidatario corrisponde i costi della sicurezza e della manodopera, relativi alle prestazioni affidate in subappalto, alle imprese subappaltatrici senza alcun ribasso;</t>
  </si>
  <si>
    <t>Firma leggibile legale rappresentante APPALTATORE</t>
  </si>
  <si>
    <t>Firma leggibile legale rappresentante SUBAPPALTATORE</t>
  </si>
  <si>
    <t>TABELLA 2 “VERIFICA QUOTA LAVORI SUBAPPALTATI</t>
  </si>
  <si>
    <t>Tabella 1 - “VERIFICA PREZZI APPLICATI AL SUBAPPALTATORE</t>
  </si>
  <si>
    <t>VERIFICA RISPETTO RIBASSO
SUBAPPALTATORE</t>
  </si>
  <si>
    <t xml:space="preserve"> Costo Manodopera  netta compresa nel Prezzo unitario</t>
  </si>
  <si>
    <t xml:space="preserve"> Costo Manodopera netta compreso nel prezzo unitario</t>
  </si>
  <si>
    <t>Prezzo da contratto d’appalto
Ribasso 30%</t>
  </si>
  <si>
    <t>* a</t>
  </si>
  <si>
    <t>* b</t>
  </si>
  <si>
    <t>cad</t>
  </si>
  <si>
    <t>OS3 : IMPIANTI IDRICO-SANITARIO, CUCINE LAVANDERIE</t>
  </si>
  <si>
    <t>- impianti idrico - sanitari</t>
  </si>
  <si>
    <t>* FP.03.M.01</t>
  </si>
  <si>
    <t>(BSF) - Fornitura di lavabo</t>
  </si>
  <si>
    <t>(BSF) - FORNITURA DI LAVABO COMPLETO DI ACCESSORI  E RUBINETTERIA COMPLETO DI RACCORDI, PILETTA DI SCARICO E MENSOLE</t>
  </si>
  <si>
    <t>con colonna completo di accessori</t>
  </si>
  <si>
    <t>(EURO centonovantuno/60)</t>
  </si>
  <si>
    <t>senza colonna completo di accessori</t>
  </si>
  <si>
    <t>(EURO centotrentanove/46)</t>
  </si>
  <si>
    <t>* FP.03.M.02</t>
  </si>
  <si>
    <t>(BSF) - Fornitura di bidet completo di accessori</t>
  </si>
  <si>
    <t>(BSF) - FORNITURA BIDET COMPLETO DI ACCESSORI  E RUBINETTERIA CON RACCORDI, PILETTA DI SCARICO, SIFONE E TASSELLI DI FISSAGGIO</t>
  </si>
  <si>
    <t>(EURO centoquattro/75)</t>
  </si>
  <si>
    <t>OS30: IMPIANTI INTERNI ELETTRICI, TELEFONICI, RADIOTELEFONICI E TELEVISIVI</t>
  </si>
  <si>
    <t>- impianti elettrici</t>
  </si>
  <si>
    <t>* FP.30.M.01</t>
  </si>
  <si>
    <t xml:space="preserve">Sostituzione solo frutto di qualsiasi tipo </t>
  </si>
  <si>
    <t>SOSTITUZIONE DI FRUTTO DI QUALSIASI TIPO COMPRESA PLACCA, SUPPORTO, UN COMANDO O PRESA MODULARE E OPERE DI COLLEGAMENTO</t>
  </si>
  <si>
    <t>(EURO otto/76)</t>
  </si>
  <si>
    <t>* FP.30.M.02</t>
  </si>
  <si>
    <t>Comando o presa modulare aggiuntivi oltre al primo</t>
  </si>
  <si>
    <t>COMANDO O PRESA MODULARE AGGIUNTIVO AL FRUTTO POSATO COLLEGAMENTI ELETTRICI  ED OGNI ACCESSORIO PER RENDERE IL L'IMPIANTO PERFETTAMENTE FUNZIONANTE.</t>
  </si>
  <si>
    <t>(EURO cinque/80)</t>
  </si>
  <si>
    <t>Percentuale ribasso Subappaltatore</t>
  </si>
  <si>
    <t>Ribasso offerto dall'Impresa</t>
  </si>
  <si>
    <t>Prezziario di appalto</t>
  </si>
  <si>
    <t>Prezzo da contratto d’appalto</t>
  </si>
  <si>
    <t>Incidenza manodopera</t>
  </si>
  <si>
    <t>Prezzo</t>
  </si>
  <si>
    <t>Unita Misura</t>
  </si>
  <si>
    <t>La richiesta di subappalto dovrà riportare quanto segue:</t>
  </si>
  <si>
    <t>L'importo del subappalto, come  valore complessivo con riferimento al prezzo del contratto di appalto, inclusi tutti i materiali, mezzi ed apparecchiature, è pari a:</t>
  </si>
  <si>
    <t xml:space="preserve">Euro </t>
  </si>
  <si>
    <t xml:space="preserve">di cui euro </t>
  </si>
  <si>
    <t>per lavorazioni ed euro</t>
  </si>
  <si>
    <t>per oneri di sicurezza</t>
  </si>
  <si>
    <r>
      <t xml:space="preserve">appartenenti alla categoria dell’appalto: </t>
    </r>
    <r>
      <rPr>
        <sz val="12"/>
        <color rgb="FFFF0000"/>
        <rFont val="Times New Roman"/>
        <family val="1"/>
      </rPr>
      <t>(</t>
    </r>
    <r>
      <rPr>
        <i/>
        <sz val="10"/>
        <color rgb="FFFF0000"/>
        <rFont val="Times New Roman"/>
        <family val="1"/>
      </rPr>
      <t>indicare la categoria dell’appalto in cui ricadono le parti d’opera –)</t>
    </r>
  </si>
  <si>
    <t>Tipo Categoria</t>
  </si>
  <si>
    <t>Lavorazioni</t>
  </si>
  <si>
    <t>Sicurezza</t>
  </si>
  <si>
    <t>Totale</t>
  </si>
  <si>
    <t>OS3</t>
  </si>
  <si>
    <t xml:space="preserve">Impianti idrico-sanitario, cucine, lavanderie </t>
  </si>
  <si>
    <t>OS30</t>
  </si>
  <si>
    <t>Impianti interni elettrici, telefonici, radiotelefonici e televisivi</t>
  </si>
  <si>
    <t>L’importo del contratto di subappalto per l’esecuzione delle parti d’opera sopra riportate è pari a netti</t>
  </si>
  <si>
    <t xml:space="preserve">Importo da contratto di subappalto da corrispondersi al subappaltatore (*) </t>
  </si>
  <si>
    <t>% quota
 lavori subappalto sul complessivo della categoria</t>
  </si>
  <si>
    <t>Importo valore  da contratto eseguito dal subappaltatore</t>
  </si>
  <si>
    <t>Scavi</t>
  </si>
  <si>
    <t>Importo contratto di subappalto</t>
  </si>
  <si>
    <t>Importo valore Subappalto
da contratto</t>
  </si>
  <si>
    <t>% quota sicurezza da riconoscere al subappaltatore</t>
  </si>
  <si>
    <r>
      <t xml:space="preserve">appartenenti alla categoria dell’appalto: </t>
    </r>
    <r>
      <rPr>
        <sz val="12"/>
        <color rgb="FFFF0000"/>
        <rFont val="Times New Roman"/>
        <family val="1"/>
      </rPr>
      <t>(</t>
    </r>
    <r>
      <rPr>
        <i/>
        <sz val="10"/>
        <color rgb="FFFF0000"/>
        <rFont val="Times New Roman"/>
        <family val="1"/>
      </rPr>
      <t>indicare la categoria dell’appalto in cui ricadono le parti d’opera )</t>
    </r>
  </si>
  <si>
    <t>SCAVO DI MATERIALI DI QUALSIASI NATURA, PER RIPRISTINI O RISANAMENTI PER UNA PROFONDITA' MASSIMA DI CM 60, COMPRESO L'EVENTUALE DISSODAMENTO E/O DISFACIMENTO DELLA PAVIMENTAZIONE BITUMINOSA, L'ACCUMULO, …</t>
  </si>
  <si>
    <r>
      <t xml:space="preserve">Prezzo da contratto d’appalto
</t>
    </r>
    <r>
      <rPr>
        <b/>
        <sz val="10"/>
        <color theme="1"/>
        <rFont val="Calibri"/>
        <family val="2"/>
        <scheme val="minor"/>
      </rPr>
      <t>Ribasso 30%</t>
    </r>
  </si>
  <si>
    <t>TABELLA 2 “VERIFICA QUOTA LAVORI SUBAPPALTATI"</t>
  </si>
  <si>
    <r>
      <t xml:space="preserve">appartenenti alla categoria dell’appalto: </t>
    </r>
    <r>
      <rPr>
        <sz val="12"/>
        <color rgb="FFFF0000"/>
        <rFont val="Times New Roman"/>
        <family val="1"/>
      </rPr>
      <t>(</t>
    </r>
    <r>
      <rPr>
        <i/>
        <sz val="10"/>
        <color rgb="FFFF0000"/>
        <rFont val="Times New Roman"/>
        <family val="1"/>
      </rPr>
      <t>indicare la categoria dell’appalto in cui ricadono le parti d’opera–)</t>
    </r>
  </si>
  <si>
    <t>Tabella 1 - “VERIFICA MANODOPERA E SICUREZZA APPLICATI AL SUBAPPALTATORE"</t>
  </si>
  <si>
    <t>Contratto collettivo nazionale applicato dall'Appaltatore:</t>
  </si>
  <si>
    <t>Contratto collettivo nazionale applicato dal Subappaltore:</t>
  </si>
  <si>
    <t>Prezzo manodopera</t>
  </si>
  <si>
    <t>INSTALLAZIONE DI TELEALLARME ANTINTRUSIONE CON VIDEO VERIFICA IN TEMPO REALE MEDIANTE INSTALLAZIONE DI DISPOSITIVO AUSILIARIO DI ALLARME UBICATO ALL’INTERNO DELL’ALLOGGIO…</t>
  </si>
  <si>
    <t>FP 2 - 1.01</t>
  </si>
  <si>
    <t>FP  5 - 1.02</t>
  </si>
  <si>
    <t>FORNITURA E POSA IN OPERA DI PORTONCINO BLINDATO, CON MARCATURA CE (UNI EN 14351-1); ANTIEFFRAZIONE CLASSE 3, NORMA ENV 1627; CON TRASMITTANZA TERMICA COMPLESSIVA U= &lt;= 2,0 E &gt;=1,7 W/M²K (UNI EN ISO 10077-1); CON TELAIO IN LAMIERA DI ACCIAIO PRESSOPIEGATO.....</t>
  </si>
  <si>
    <t>AD UN'ANTA (PANNELLO ESTERNO IN LEGNO PANTOGRAFATO) DIM. 70/90x210/230 CM</t>
  </si>
  <si>
    <t>Servizio di fornitura in opera di portoncini blindati</t>
  </si>
  <si>
    <t xml:space="preserve"> Installazione e Noleggio  di teleallarme</t>
  </si>
  <si>
    <t>COMPRESO OGNI ONERE PER LA CONSERVAZIONE DEL DISPOSITIVO IN PERFETTA FUNZIONALITÀ, COMPRESE EVENTUALI MANUTENZIONI O SOSTITUZIONI SUL POSTO, PARZIALI O TOTALI, DEL DISPOSITIVO STESSO.</t>
  </si>
  <si>
    <r>
      <t xml:space="preserve">Codice dei Contratti D.L.gs. n. 50 del 18/04/2016 - Art. 105 comma 14 </t>
    </r>
    <r>
      <rPr>
        <sz val="8"/>
        <color rgb="FF0070C0"/>
        <rFont val="Calibri"/>
        <family val="2"/>
        <scheme val="minor"/>
      </rPr>
      <t>-  D.lgs n.36/2023 art.119 comma 12</t>
    </r>
    <r>
      <rPr>
        <sz val="8"/>
        <color theme="1"/>
        <rFont val="Calibri"/>
        <family val="2"/>
        <scheme val="minor"/>
      </rPr>
      <t>. Il subappaltatore, per le prestazioni affidate in subappalto, deve garantire gli stessi standard qualitativi e prestazionali previsti nel contratto di appalto e riconoscere ai lavoratori un trattamento economico e normativo non inferiore a quello che avrebbe garantito il contraente principale, inclusa l’applicazione dei medesimi contratti collettivi nazionali di lavoro, qualora le attività oggetto di subappalto coincidano con quelle caratterizzanti l’oggetto dell’appalto ovvero riguardino le lavorazioni relative alle categorie prevalenti e siano incluse nell’oggetto sociale del contraente principale. L'affidatario corrisponde i costi della sicurezza e della manodopera, relativi alle prestazioni affidate in subappalto, alle imprese subappaltatrici senza alcun ribasso; la stazione appaltante, sentito il direttore dei lavori, il coordinatore della sicurezza in fase di esecuzione, ovvero il direttore dell'esecuzione, provvede alla verifica dell'effettiva applicazione della presente disposizione.</t>
    </r>
  </si>
  <si>
    <r>
      <t xml:space="preserve">Codice dei Contratti D.L.gvo n. 50 del 18/04/2016 - Art. 105 comma 14 </t>
    </r>
    <r>
      <rPr>
        <sz val="9"/>
        <color rgb="FF0070C0"/>
        <rFont val="Calibri"/>
        <family val="2"/>
        <scheme val="minor"/>
      </rPr>
      <t xml:space="preserve">-  D.lgs n.36/2023 art.119 comma 12. </t>
    </r>
    <r>
      <rPr>
        <sz val="9"/>
        <color theme="1"/>
        <rFont val="Calibri"/>
        <family val="2"/>
        <scheme val="minor"/>
      </rPr>
      <t>Il subappaltatore, per le prestazioni affidate in subappalto, deve garantire gli stessi standard qualitativi e prestazionali previsti nel contratto di appalto e riconoscere ai lavoratori un trattamento economico e normativo non inferiore a quello che avrebbe garantito il contraente principale, inclusa l’applicazione dei medesimi contratti collettivi nazionali di lavoro, qualora le attività oggetto di subappalto coincidano con quelle caratterizzanti l’oggetto dell’appalto ovvero riguardino le lavorazioni relative alle categorie prevalenti e siano incluse nell’oggetto sociale del contraente principale. L'affidatario corrisponde i costi della sicurezza e della manodopera, relativi alle prestazioni affidate in subappalto, alle imprese subappaltatrici senza alcun ribasso; la stazione appaltante, sentito il direttore dei lavori, il coordinatore della sicurezza in fase di esecuzione, ovvero il direttore dell'esecuzione, provvede alla verifica dell'effettiva applicazione della presente disposizione.</t>
    </r>
  </si>
  <si>
    <r>
      <t xml:space="preserve">Codice dei Contratti D.L.gvo n. 50 del 18/04/2016 - Art. 105 comma 14 </t>
    </r>
    <r>
      <rPr>
        <sz val="9"/>
        <color rgb="FF0070C0"/>
        <rFont val="Calibri"/>
        <family val="2"/>
        <scheme val="minor"/>
      </rPr>
      <t>-  D.lgs n.36/2023 art.119 comma 12</t>
    </r>
    <r>
      <rPr>
        <sz val="9"/>
        <color theme="1"/>
        <rFont val="Calibri"/>
        <family val="2"/>
        <scheme val="minor"/>
      </rPr>
      <t>. Il subappaltatore, per le prestazioni affidate in subappalto, deve garantire gli stessi standard qualitativi e prestazionali previsti nel contratto di appalto e riconoscere ai lavoratori un trattamento economico e normativo non inferiore a quello che avrebbe garantito il contraente principale, inclusa l’applicazione dei medesimi contratti collettivi nazionali di lavoro, qualora le attività oggetto di subappalto coincidano con quelle caratterizzanti l’oggetto dell’appalto ovvero riguardino le lavorazioni relative alle categorie prevalenti e siano incluse nell’oggetto sociale del contraente principale. L'affidatario corrisponde i costi della sicurezza e della manodopera, relativi alle prestazioni affidate in subappalto, alle imprese subappaltatrici senza alcun ribasso; la stazione appaltante, sentito il direttore dei lavori, il coordinatore della sicurezza in fase di esecuzione, ovvero il direttore dell'esecuzione, provvede alla verifica dell'effettiva applicazione della presente disposizione.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</si>
</sst>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quot;€&quot;\ * #,##0.00_-;\-&quot;€&quot;\ * #,##0.00_-;_-&quot;€&quot;\ * &quot;-&quot;??_-;_-@_-"/>
    <numFmt numFmtId="165" formatCode="&quot;€&quot;\ #,##0.00"/>
    <numFmt numFmtId="166" formatCode="_-[$€]\ * #,##0.00_-;\-[$€]\ * #,##0.00_-;_-[$€]\ * &quot;-&quot;??_-;_-@_-"/>
    <numFmt numFmtId="167" formatCode="_-* #,##0.00\ [$€-1007]_-;\-* #,##0.00\ [$€-1007]_-;_-* &quot;-&quot;??\ [$€-1007]_-;_-@_-"/>
    <numFmt numFmtId="168" formatCode="0.000%"/>
    <numFmt numFmtId="169" formatCode="[$€-2]\ #,##0.00;[Red]\-[$€-2]\ #,##0.00"/>
    <numFmt numFmtId="170" formatCode="_-* #,##0.00\ [$€-803]_-;\-* #,##0.00\ [$€-803]_-;_-* &quot;-&quot;??\ [$€-803]_-;_-@_-"/>
    <numFmt numFmtId="171" formatCode="00000"/>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7"/>
      <name val="Arial"/>
      <family val="2"/>
    </font>
    <font>
      <sz val="10"/>
      <color indexed="18"/>
      <name val="Tahoma"/>
      <family val="2"/>
    </font>
    <font>
      <sz val="10"/>
      <name val="Tahoma"/>
      <family val="2"/>
    </font>
    <font>
      <sz val="10"/>
      <name val="Arial"/>
      <family val="2"/>
    </font>
    <font>
      <sz val="9"/>
      <name val="Tahoma"/>
      <family val="2"/>
    </font>
    <font>
      <sz val="7"/>
      <color indexed="18"/>
      <name val="Tahoma"/>
      <family val="2"/>
    </font>
    <font>
      <sz val="9"/>
      <color theme="1"/>
      <name val="Calibri"/>
      <family val="2"/>
      <scheme val="minor"/>
    </font>
    <font>
      <sz val="9"/>
      <color indexed="18"/>
      <name val="Tahoma"/>
      <family val="2"/>
    </font>
    <font>
      <sz val="8"/>
      <name val="Tahoma"/>
      <family val="2"/>
    </font>
    <font>
      <sz val="10"/>
      <color theme="1"/>
      <name val="Times New Roman"/>
      <family val="1"/>
    </font>
    <font>
      <sz val="10"/>
      <color theme="1"/>
      <name val="Calibri"/>
      <family val="2"/>
      <scheme val="minor"/>
    </font>
    <font>
      <sz val="8"/>
      <color theme="1"/>
      <name val="Calibri"/>
      <family val="2"/>
      <scheme val="minor"/>
    </font>
    <font>
      <b/>
      <sz val="8"/>
      <name val="Tahoma"/>
      <family val="2"/>
    </font>
    <font>
      <sz val="11"/>
      <color theme="1"/>
      <name val="Times New Roman"/>
      <family val="1"/>
    </font>
    <font>
      <b/>
      <sz val="16"/>
      <color theme="1"/>
      <name val="Calibri"/>
      <family val="2"/>
      <scheme val="minor"/>
    </font>
    <font>
      <sz val="8"/>
      <color theme="1"/>
      <name val="Arial"/>
      <family val="2"/>
    </font>
    <font>
      <b/>
      <sz val="8"/>
      <color theme="1"/>
      <name val="Arial"/>
      <family val="2"/>
    </font>
    <font>
      <b/>
      <sz val="12"/>
      <color theme="1"/>
      <name val="Calibri"/>
      <family val="2"/>
      <scheme val="minor"/>
    </font>
    <font>
      <b/>
      <sz val="11"/>
      <color theme="0" tint="-0.34998626667073579"/>
      <name val="Calibri"/>
      <family val="2"/>
      <scheme val="minor"/>
    </font>
    <font>
      <sz val="12"/>
      <color theme="4" tint="-0.499984740745262"/>
      <name val="Times New Roman"/>
      <family val="1"/>
    </font>
    <font>
      <sz val="11"/>
      <color theme="4" tint="-0.499984740745262"/>
      <name val="Times New Roman"/>
      <family val="1"/>
    </font>
    <font>
      <b/>
      <sz val="11"/>
      <color theme="4" tint="-0.499984740745262"/>
      <name val="Times New Roman"/>
      <family val="1"/>
    </font>
    <font>
      <sz val="11"/>
      <name val="Times New Roman"/>
      <family val="1"/>
    </font>
    <font>
      <sz val="12"/>
      <color rgb="FFFF0000"/>
      <name val="Times New Roman"/>
      <family val="1"/>
    </font>
    <font>
      <i/>
      <sz val="10"/>
      <color rgb="FFFF0000"/>
      <name val="Times New Roman"/>
      <family val="1"/>
    </font>
    <font>
      <sz val="10"/>
      <name val="Times New Roman"/>
      <family val="1"/>
    </font>
    <font>
      <sz val="9"/>
      <name val="Times New Roman"/>
      <family val="1"/>
    </font>
    <font>
      <sz val="11"/>
      <color theme="4" tint="-0.249977111117893"/>
      <name val="Times New Roman"/>
      <family val="1"/>
    </font>
    <font>
      <b/>
      <sz val="10"/>
      <name val="Times New Roman"/>
      <family val="1"/>
    </font>
    <font>
      <sz val="10"/>
      <color theme="4" tint="-0.499984740745262"/>
      <name val="Arial"/>
      <family val="2"/>
    </font>
    <font>
      <sz val="11"/>
      <color theme="3" tint="-0.249977111117893"/>
      <name val="Times New Roman"/>
      <family val="1"/>
    </font>
    <font>
      <b/>
      <sz val="11"/>
      <color theme="1" tint="0.34998626667073579"/>
      <name val="Calibri"/>
      <family val="2"/>
      <scheme val="minor"/>
    </font>
    <font>
      <b/>
      <sz val="10"/>
      <color theme="1"/>
      <name val="Calibri"/>
      <family val="2"/>
      <scheme val="minor"/>
    </font>
    <font>
      <sz val="8"/>
      <color indexed="12"/>
      <name val="Arial"/>
      <family val="2"/>
    </font>
    <font>
      <sz val="8"/>
      <name val="Arial"/>
      <family val="2"/>
    </font>
    <font>
      <b/>
      <sz val="9"/>
      <name val="Arial"/>
      <family val="2"/>
    </font>
    <font>
      <sz val="8"/>
      <color rgb="FF0070C0"/>
      <name val="Calibri"/>
      <family val="2"/>
      <scheme val="minor"/>
    </font>
    <font>
      <sz val="9"/>
      <color rgb="FF0070C0"/>
      <name val="Calibri"/>
      <family val="2"/>
      <scheme val="minor"/>
    </font>
  </fonts>
  <fills count="16">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A5F5A7"/>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92">
    <border>
      <left/>
      <right/>
      <top/>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rgb="FF000000"/>
      </left>
      <right style="hair">
        <color rgb="FF000000"/>
      </right>
      <top/>
      <bottom/>
      <diagonal/>
    </border>
    <border>
      <left style="hair">
        <color rgb="FF000000"/>
      </left>
      <right style="medium">
        <color rgb="FF000000"/>
      </right>
      <top/>
      <bottom/>
      <diagonal/>
    </border>
    <border>
      <left style="medium">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hair">
        <color rgb="FF000000"/>
      </left>
      <right style="hair">
        <color rgb="FF000000"/>
      </right>
      <top/>
      <bottom/>
      <diagonal/>
    </border>
    <border>
      <left style="hair">
        <color rgb="FF000000"/>
      </left>
      <right style="hair">
        <color rgb="FF000000"/>
      </right>
      <top/>
      <bottom style="medium">
        <color rgb="FF000000"/>
      </bottom>
      <diagonal/>
    </border>
    <border>
      <left style="medium">
        <color rgb="FF000000"/>
      </left>
      <right style="medium">
        <color rgb="FF000000"/>
      </right>
      <top/>
      <bottom style="hair">
        <color rgb="FF000000"/>
      </bottom>
      <diagonal/>
    </border>
    <border>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medium">
        <color indexed="64"/>
      </right>
      <top/>
      <bottom/>
      <diagonal/>
    </border>
    <border>
      <left style="hair">
        <color rgb="FF000000"/>
      </left>
      <right style="medium">
        <color indexed="64"/>
      </right>
      <top/>
      <bottom style="hair">
        <color rgb="FF000000"/>
      </bottom>
      <diagonal/>
    </border>
    <border>
      <left style="hair">
        <color rgb="FF000000"/>
      </left>
      <right style="medium">
        <color indexed="64"/>
      </right>
      <top/>
      <bottom style="medium">
        <color rgb="FF000000"/>
      </bottom>
      <diagonal/>
    </border>
    <border>
      <left/>
      <right/>
      <top/>
      <bottom style="hair">
        <color indexed="64"/>
      </bottom>
      <diagonal/>
    </border>
    <border>
      <left/>
      <right/>
      <top style="hair">
        <color indexed="64"/>
      </top>
      <bottom style="hair">
        <color indexed="64"/>
      </bottom>
      <diagonal/>
    </border>
    <border>
      <left style="medium">
        <color rgb="FF000000"/>
      </left>
      <right style="thin">
        <color indexed="64"/>
      </right>
      <top/>
      <bottom style="hair">
        <color rgb="FF000000"/>
      </bottom>
      <diagonal/>
    </border>
    <border>
      <left style="thin">
        <color indexed="64"/>
      </left>
      <right style="thin">
        <color indexed="64"/>
      </right>
      <top/>
      <bottom style="hair">
        <color rgb="FF000000"/>
      </bottom>
      <diagonal/>
    </border>
    <border>
      <left style="medium">
        <color rgb="FF000000"/>
      </left>
      <right style="medium">
        <color rgb="FF000000"/>
      </right>
      <top style="hair">
        <color rgb="FF000000"/>
      </top>
      <bottom/>
      <diagonal/>
    </border>
    <border>
      <left style="thin">
        <color indexed="64"/>
      </left>
      <right style="thin">
        <color indexed="64"/>
      </right>
      <top style="hair">
        <color rgb="FF000000"/>
      </top>
      <bottom/>
      <diagonal/>
    </border>
    <border>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rgb="FF000000"/>
      </left>
      <right style="hair">
        <color rgb="FF000000"/>
      </right>
      <top/>
      <bottom style="medium">
        <color indexed="64"/>
      </bottom>
      <diagonal/>
    </border>
    <border>
      <left style="hair">
        <color rgb="FF000000"/>
      </left>
      <right style="medium">
        <color rgb="FF000000"/>
      </right>
      <top/>
      <bottom style="medium">
        <color indexed="64"/>
      </bottom>
      <diagonal/>
    </border>
    <border>
      <left style="hair">
        <color rgb="FF000000"/>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6" fontId="6" fillId="0" borderId="0" applyFont="0" applyFill="0" applyBorder="0" applyAlignment="0" applyProtection="0"/>
    <xf numFmtId="0" fontId="1" fillId="0" borderId="0"/>
  </cellStyleXfs>
  <cellXfs count="325">
    <xf numFmtId="0" fontId="0" fillId="0" borderId="0" xfId="0"/>
    <xf numFmtId="165" fontId="4" fillId="0" borderId="2" xfId="0" quotePrefix="1" applyNumberFormat="1" applyFont="1" applyFill="1" applyBorder="1" applyAlignment="1">
      <alignment horizontal="center" vertical="center"/>
    </xf>
    <xf numFmtId="0" fontId="0" fillId="0" borderId="0" xfId="0" applyAlignment="1">
      <alignment vertical="center"/>
    </xf>
    <xf numFmtId="166" fontId="7" fillId="0" borderId="6" xfId="4"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49" fontId="3" fillId="2" borderId="7" xfId="0" applyNumberFormat="1" applyFont="1" applyFill="1" applyBorder="1" applyAlignment="1">
      <alignment horizontal="center" vertical="center"/>
    </xf>
    <xf numFmtId="4" fontId="3" fillId="2" borderId="7" xfId="0" applyNumberFormat="1" applyFont="1" applyFill="1" applyBorder="1" applyAlignment="1">
      <alignment horizontal="center" vertical="center" wrapText="1"/>
    </xf>
    <xf numFmtId="0" fontId="8" fillId="0" borderId="5" xfId="0" applyFont="1" applyFill="1" applyBorder="1" applyAlignment="1">
      <alignment horizontal="justify" vertical="center" wrapText="1"/>
    </xf>
    <xf numFmtId="167" fontId="0" fillId="0" borderId="0" xfId="0" applyNumberFormat="1"/>
    <xf numFmtId="166" fontId="7" fillId="0" borderId="18" xfId="4" applyFont="1" applyFill="1" applyBorder="1" applyAlignment="1">
      <alignment horizontal="center" vertical="center" wrapText="1"/>
    </xf>
    <xf numFmtId="165" fontId="10" fillId="0" borderId="5" xfId="0" quotePrefix="1" applyNumberFormat="1" applyFont="1" applyFill="1" applyBorder="1" applyAlignment="1">
      <alignment horizontal="center" vertical="center"/>
    </xf>
    <xf numFmtId="0" fontId="7" fillId="0" borderId="16" xfId="0" applyFont="1" applyFill="1" applyBorder="1" applyAlignment="1">
      <alignment horizontal="center" vertical="center" wrapText="1"/>
    </xf>
    <xf numFmtId="0" fontId="0" fillId="0" borderId="5" xfId="0" applyBorder="1" applyAlignment="1">
      <alignment horizontal="center"/>
    </xf>
    <xf numFmtId="4" fontId="3" fillId="2" borderId="19" xfId="0" applyNumberFormat="1" applyFont="1" applyFill="1" applyBorder="1" applyAlignment="1">
      <alignment horizontal="center" vertical="center" wrapText="1"/>
    </xf>
    <xf numFmtId="0" fontId="8" fillId="0" borderId="6" xfId="0" applyFont="1" applyFill="1" applyBorder="1" applyAlignment="1">
      <alignment horizontal="justify" vertical="center" wrapText="1"/>
    </xf>
    <xf numFmtId="21" fontId="7" fillId="0" borderId="5" xfId="0" quotePrefix="1" applyNumberFormat="1" applyFont="1" applyFill="1" applyBorder="1" applyAlignment="1">
      <alignment horizontal="center" vertical="center"/>
    </xf>
    <xf numFmtId="0" fontId="7" fillId="0" borderId="6" xfId="0" applyFont="1" applyFill="1" applyBorder="1" applyAlignment="1">
      <alignment horizontal="center" vertical="center" wrapText="1"/>
    </xf>
    <xf numFmtId="10" fontId="7" fillId="0" borderId="18" xfId="3" applyNumberFormat="1" applyFont="1" applyFill="1" applyBorder="1" applyAlignment="1">
      <alignment horizontal="center" vertical="center" wrapText="1"/>
    </xf>
    <xf numFmtId="0" fontId="9" fillId="0" borderId="6" xfId="0" applyFont="1" applyBorder="1" applyAlignment="1">
      <alignment horizontal="center" vertical="center"/>
    </xf>
    <xf numFmtId="0" fontId="11" fillId="0" borderId="5" xfId="0" applyFont="1" applyFill="1" applyBorder="1" applyAlignment="1">
      <alignment horizontal="justify" vertical="center" wrapText="1"/>
    </xf>
    <xf numFmtId="0" fontId="7" fillId="4" borderId="5" xfId="0" applyFont="1" applyFill="1" applyBorder="1" applyAlignment="1">
      <alignment horizontal="center" vertical="top"/>
    </xf>
    <xf numFmtId="21" fontId="5" fillId="0" borderId="24" xfId="0" quotePrefix="1" applyNumberFormat="1" applyFont="1" applyFill="1" applyBorder="1" applyAlignment="1">
      <alignment horizontal="center" vertical="center"/>
    </xf>
    <xf numFmtId="0" fontId="11" fillId="0" borderId="24" xfId="0" applyFont="1" applyFill="1" applyBorder="1" applyAlignment="1">
      <alignment horizontal="justify" vertical="center" wrapText="1"/>
    </xf>
    <xf numFmtId="166" fontId="7" fillId="0" borderId="20" xfId="4" applyFont="1" applyFill="1" applyBorder="1" applyAlignment="1">
      <alignment horizontal="center" vertical="center" wrapText="1"/>
    </xf>
    <xf numFmtId="10" fontId="7" fillId="0" borderId="16" xfId="3" applyNumberFormat="1" applyFont="1" applyFill="1" applyBorder="1" applyAlignment="1">
      <alignment horizontal="center" vertical="center" wrapText="1"/>
    </xf>
    <xf numFmtId="10" fontId="9" fillId="0" borderId="15" xfId="3" applyNumberFormat="1" applyFont="1" applyBorder="1" applyAlignment="1">
      <alignment horizontal="center" vertical="center"/>
    </xf>
    <xf numFmtId="0" fontId="0" fillId="0" borderId="15" xfId="0" applyBorder="1" applyAlignment="1">
      <alignment horizontal="center" vertical="center"/>
    </xf>
    <xf numFmtId="9" fontId="0" fillId="0" borderId="0" xfId="0" applyNumberFormat="1"/>
    <xf numFmtId="164" fontId="9" fillId="0" borderId="31" xfId="2" applyFont="1" applyBorder="1" applyAlignment="1">
      <alignment horizontal="center" vertical="center"/>
    </xf>
    <xf numFmtId="164" fontId="9" fillId="0" borderId="33" xfId="2" applyFont="1" applyBorder="1" applyAlignment="1">
      <alignment horizontal="center" vertical="center"/>
    </xf>
    <xf numFmtId="164" fontId="9" fillId="0" borderId="34" xfId="2" applyFont="1" applyBorder="1" applyAlignment="1">
      <alignment horizontal="center" vertical="center"/>
    </xf>
    <xf numFmtId="164" fontId="0" fillId="0" borderId="10" xfId="0" applyNumberFormat="1" applyBorder="1"/>
    <xf numFmtId="164" fontId="0" fillId="0" borderId="7" xfId="0" applyNumberFormat="1" applyBorder="1"/>
    <xf numFmtId="164" fontId="0" fillId="0" borderId="3" xfId="0" applyNumberFormat="1" applyBorder="1"/>
    <xf numFmtId="0" fontId="9" fillId="0" borderId="15" xfId="0" applyFont="1" applyBorder="1" applyAlignment="1">
      <alignment horizontal="center"/>
    </xf>
    <xf numFmtId="166" fontId="15" fillId="0" borderId="6" xfId="4" applyFont="1" applyFill="1" applyBorder="1" applyAlignment="1">
      <alignment horizontal="center" vertical="center" wrapText="1"/>
    </xf>
    <xf numFmtId="166" fontId="15" fillId="0" borderId="16" xfId="4" applyFont="1" applyFill="1" applyBorder="1" applyAlignment="1">
      <alignment horizontal="center" vertical="center" wrapText="1"/>
    </xf>
    <xf numFmtId="166" fontId="15" fillId="0" borderId="26" xfId="4" applyFont="1" applyFill="1" applyBorder="1" applyAlignment="1">
      <alignment horizontal="center" vertical="center" wrapText="1"/>
    </xf>
    <xf numFmtId="166" fontId="15" fillId="0" borderId="27" xfId="4" applyFont="1" applyFill="1" applyBorder="1" applyAlignment="1">
      <alignment horizontal="center" vertical="center" wrapText="1"/>
    </xf>
    <xf numFmtId="10" fontId="9" fillId="0" borderId="6" xfId="3" applyNumberFormat="1" applyFont="1" applyBorder="1" applyAlignment="1">
      <alignment horizontal="center" vertical="center"/>
    </xf>
    <xf numFmtId="164" fontId="9" fillId="0" borderId="32" xfId="2" applyFont="1" applyBorder="1" applyAlignment="1">
      <alignment horizontal="center" vertical="center"/>
    </xf>
    <xf numFmtId="164" fontId="9" fillId="0" borderId="13" xfId="2" applyFont="1" applyBorder="1" applyAlignment="1">
      <alignment horizontal="center" vertical="center"/>
    </xf>
    <xf numFmtId="164" fontId="9" fillId="0" borderId="17" xfId="2" applyFont="1" applyBorder="1" applyAlignment="1">
      <alignment horizontal="center" vertical="center"/>
    </xf>
    <xf numFmtId="0" fontId="0" fillId="5" borderId="9" xfId="0" applyFill="1" applyBorder="1"/>
    <xf numFmtId="0" fontId="0" fillId="5" borderId="21" xfId="0" applyFill="1" applyBorder="1"/>
    <xf numFmtId="0" fontId="0" fillId="5" borderId="8" xfId="0" applyFill="1" applyBorder="1"/>
    <xf numFmtId="0" fontId="0" fillId="5" borderId="5" xfId="0" applyFill="1" applyBorder="1"/>
    <xf numFmtId="166" fontId="15" fillId="5" borderId="26" xfId="4" applyFont="1" applyFill="1" applyBorder="1" applyAlignment="1">
      <alignment horizontal="center" vertical="center" wrapText="1"/>
    </xf>
    <xf numFmtId="166" fontId="7" fillId="5" borderId="18" xfId="4" applyFont="1" applyFill="1" applyBorder="1" applyAlignment="1">
      <alignment horizontal="center" vertical="center" wrapText="1"/>
    </xf>
    <xf numFmtId="166" fontId="7" fillId="5" borderId="13" xfId="4" applyFont="1" applyFill="1" applyBorder="1" applyAlignment="1">
      <alignment horizontal="center" vertical="center" wrapText="1"/>
    </xf>
    <xf numFmtId="10" fontId="9" fillId="5" borderId="5" xfId="3" applyNumberFormat="1" applyFont="1" applyFill="1" applyBorder="1" applyAlignment="1">
      <alignment horizontal="center" vertical="center"/>
    </xf>
    <xf numFmtId="0" fontId="0" fillId="5" borderId="5" xfId="0" applyFill="1" applyBorder="1" applyAlignment="1">
      <alignment horizontal="center" vertical="center"/>
    </xf>
    <xf numFmtId="167" fontId="0" fillId="5" borderId="8" xfId="0" applyNumberFormat="1" applyFill="1" applyBorder="1" applyAlignment="1">
      <alignment vertical="center"/>
    </xf>
    <xf numFmtId="0" fontId="5" fillId="5" borderId="21" xfId="0" applyFont="1" applyFill="1" applyBorder="1" applyAlignment="1">
      <alignment horizontal="center" vertical="top"/>
    </xf>
    <xf numFmtId="4" fontId="5" fillId="5" borderId="5" xfId="0" applyNumberFormat="1" applyFont="1" applyFill="1" applyBorder="1" applyAlignment="1">
      <alignment vertical="top"/>
    </xf>
    <xf numFmtId="4" fontId="5" fillId="5" borderId="22" xfId="0" applyNumberFormat="1" applyFont="1" applyFill="1" applyBorder="1" applyAlignment="1">
      <alignment vertical="top"/>
    </xf>
    <xf numFmtId="0" fontId="0" fillId="5" borderId="5" xfId="0" applyFill="1" applyBorder="1" applyAlignment="1">
      <alignment horizontal="center"/>
    </xf>
    <xf numFmtId="0" fontId="0" fillId="5" borderId="31" xfId="0" applyFill="1" applyBorder="1"/>
    <xf numFmtId="4" fontId="7" fillId="5" borderId="5" xfId="0" applyNumberFormat="1" applyFont="1" applyFill="1" applyBorder="1" applyAlignment="1">
      <alignment vertical="top"/>
    </xf>
    <xf numFmtId="4" fontId="7" fillId="5" borderId="18" xfId="0" applyNumberFormat="1" applyFont="1" applyFill="1" applyBorder="1" applyAlignment="1">
      <alignment vertical="top"/>
    </xf>
    <xf numFmtId="0" fontId="9" fillId="5" borderId="5" xfId="0" applyFont="1" applyFill="1" applyBorder="1"/>
    <xf numFmtId="0" fontId="9" fillId="5" borderId="31" xfId="0" applyFont="1" applyFill="1" applyBorder="1"/>
    <xf numFmtId="0" fontId="7" fillId="5" borderId="5" xfId="0" applyFont="1" applyFill="1" applyBorder="1" applyAlignment="1">
      <alignment horizontal="center" vertical="top"/>
    </xf>
    <xf numFmtId="0" fontId="16" fillId="0" borderId="0" xfId="0" applyFont="1"/>
    <xf numFmtId="0" fontId="12" fillId="6" borderId="5" xfId="0" applyFont="1" applyFill="1" applyBorder="1" applyAlignment="1">
      <alignment horizontal="center" vertical="center" wrapText="1"/>
    </xf>
    <xf numFmtId="167" fontId="0" fillId="0" borderId="0" xfId="0" applyNumberFormat="1" applyAlignment="1">
      <alignment vertical="center"/>
    </xf>
    <xf numFmtId="164" fontId="0" fillId="0" borderId="0" xfId="0" applyNumberFormat="1"/>
    <xf numFmtId="9" fontId="0" fillId="0" borderId="0" xfId="3" applyFont="1"/>
    <xf numFmtId="167" fontId="0" fillId="0" borderId="10" xfId="0" applyNumberFormat="1" applyBorder="1"/>
    <xf numFmtId="167" fontId="0" fillId="0" borderId="37" xfId="0" applyNumberFormat="1" applyBorder="1"/>
    <xf numFmtId="167" fontId="0" fillId="0" borderId="5" xfId="0" applyNumberFormat="1" applyBorder="1"/>
    <xf numFmtId="164" fontId="0" fillId="0" borderId="28" xfId="0" applyNumberFormat="1" applyBorder="1"/>
    <xf numFmtId="164" fontId="0" fillId="0" borderId="38" xfId="0" applyNumberFormat="1" applyBorder="1"/>
    <xf numFmtId="0" fontId="2" fillId="0" borderId="0" xfId="0" applyFont="1" applyAlignment="1">
      <alignment horizontal="center"/>
    </xf>
    <xf numFmtId="0" fontId="2" fillId="0" borderId="0" xfId="0" applyFont="1" applyBorder="1" applyAlignment="1">
      <alignment horizontal="center"/>
    </xf>
    <xf numFmtId="10" fontId="0" fillId="0" borderId="0" xfId="3" applyNumberFormat="1" applyFont="1" applyBorder="1"/>
    <xf numFmtId="10" fontId="0" fillId="10" borderId="10" xfId="3" applyNumberFormat="1" applyFont="1" applyFill="1" applyBorder="1"/>
    <xf numFmtId="0" fontId="18" fillId="0" borderId="40" xfId="0" applyFont="1" applyBorder="1" applyAlignment="1">
      <alignment vertical="center" wrapText="1"/>
    </xf>
    <xf numFmtId="0" fontId="19" fillId="0" borderId="41" xfId="0" applyFont="1" applyBorder="1" applyAlignment="1">
      <alignment vertical="center" wrapText="1"/>
    </xf>
    <xf numFmtId="0" fontId="18" fillId="0" borderId="41" xfId="0" applyFont="1" applyBorder="1" applyAlignment="1">
      <alignment vertical="center" wrapText="1"/>
    </xf>
    <xf numFmtId="0" fontId="19" fillId="0" borderId="41" xfId="0" applyFont="1" applyBorder="1" applyAlignment="1">
      <alignment horizontal="justify" vertical="center" wrapText="1"/>
    </xf>
    <xf numFmtId="0" fontId="18" fillId="0" borderId="41" xfId="0" applyFont="1" applyBorder="1" applyAlignment="1">
      <alignment horizontal="justify" vertical="center" wrapText="1"/>
    </xf>
    <xf numFmtId="0" fontId="19" fillId="0" borderId="40" xfId="0" applyFont="1" applyBorder="1" applyAlignment="1">
      <alignment horizontal="right" vertical="center" wrapText="1"/>
    </xf>
    <xf numFmtId="0" fontId="18" fillId="11" borderId="40" xfId="0" applyFont="1" applyFill="1" applyBorder="1" applyAlignment="1">
      <alignment vertical="center" wrapText="1"/>
    </xf>
    <xf numFmtId="0" fontId="19" fillId="11" borderId="41" xfId="0" applyFont="1" applyFill="1" applyBorder="1" applyAlignment="1">
      <alignment vertical="center" wrapText="1"/>
    </xf>
    <xf numFmtId="0" fontId="18" fillId="11" borderId="41" xfId="0" applyFont="1" applyFill="1" applyBorder="1" applyAlignment="1">
      <alignment vertical="center" wrapText="1"/>
    </xf>
    <xf numFmtId="10" fontId="0" fillId="0" borderId="0" xfId="3" applyNumberFormat="1" applyFont="1"/>
    <xf numFmtId="0" fontId="18" fillId="0" borderId="42" xfId="0" applyFont="1" applyBorder="1" applyAlignment="1">
      <alignment vertical="center" wrapText="1"/>
    </xf>
    <xf numFmtId="0" fontId="18" fillId="0" borderId="43" xfId="0" applyFont="1" applyBorder="1" applyAlignment="1">
      <alignment horizontal="justify" vertical="center" wrapText="1"/>
    </xf>
    <xf numFmtId="0" fontId="18" fillId="0" borderId="43" xfId="0" applyFont="1" applyBorder="1" applyAlignment="1">
      <alignment vertical="center" wrapText="1"/>
    </xf>
    <xf numFmtId="0" fontId="0" fillId="0" borderId="0" xfId="0" applyBorder="1"/>
    <xf numFmtId="10" fontId="18" fillId="0" borderId="43" xfId="0" applyNumberFormat="1" applyFont="1" applyBorder="1" applyAlignment="1">
      <alignment horizontal="right" vertical="center" wrapText="1"/>
    </xf>
    <xf numFmtId="0" fontId="0" fillId="11" borderId="57" xfId="0" applyFill="1" applyBorder="1"/>
    <xf numFmtId="0" fontId="0" fillId="6" borderId="60" xfId="0" applyFill="1" applyBorder="1"/>
    <xf numFmtId="10" fontId="0" fillId="12" borderId="57" xfId="3" applyNumberFormat="1" applyFont="1" applyFill="1" applyBorder="1"/>
    <xf numFmtId="0" fontId="18" fillId="6" borderId="60" xfId="0" applyFont="1" applyFill="1" applyBorder="1" applyAlignment="1">
      <alignment horizontal="right" vertical="center" wrapText="1"/>
    </xf>
    <xf numFmtId="10" fontId="18" fillId="12" borderId="57" xfId="3" applyNumberFormat="1" applyFont="1" applyFill="1" applyBorder="1" applyAlignment="1">
      <alignment horizontal="right" vertical="center" wrapText="1"/>
    </xf>
    <xf numFmtId="0" fontId="0" fillId="11" borderId="60" xfId="0" applyFill="1" applyBorder="1"/>
    <xf numFmtId="10" fontId="0" fillId="11" borderId="57" xfId="3" applyNumberFormat="1" applyFont="1" applyFill="1" applyBorder="1"/>
    <xf numFmtId="10" fontId="18" fillId="12" borderId="59" xfId="3" applyNumberFormat="1" applyFont="1" applyFill="1" applyBorder="1" applyAlignment="1">
      <alignment horizontal="right" vertical="center" wrapText="1"/>
    </xf>
    <xf numFmtId="0" fontId="2" fillId="11" borderId="56" xfId="0" applyFont="1" applyFill="1" applyBorder="1"/>
    <xf numFmtId="0" fontId="19" fillId="0" borderId="43" xfId="0" applyFont="1" applyBorder="1" applyAlignment="1">
      <alignment horizontal="right" vertical="center" wrapText="1"/>
    </xf>
    <xf numFmtId="0" fontId="2" fillId="6" borderId="56" xfId="0" applyFont="1" applyFill="1" applyBorder="1"/>
    <xf numFmtId="0" fontId="18" fillId="0" borderId="62" xfId="0" applyFont="1" applyBorder="1" applyAlignment="1">
      <alignment vertical="center" wrapText="1"/>
    </xf>
    <xf numFmtId="0" fontId="18" fillId="0" borderId="63" xfId="0" applyFont="1" applyBorder="1" applyAlignment="1">
      <alignment horizontal="justify" vertical="center" wrapText="1"/>
    </xf>
    <xf numFmtId="0" fontId="18" fillId="0" borderId="63" xfId="0" applyFont="1" applyBorder="1" applyAlignment="1">
      <alignment vertical="center" wrapText="1"/>
    </xf>
    <xf numFmtId="0" fontId="19" fillId="0" borderId="63" xfId="0" applyFont="1" applyBorder="1" applyAlignment="1">
      <alignment horizontal="right" vertical="center" wrapText="1"/>
    </xf>
    <xf numFmtId="10" fontId="18" fillId="0" borderId="63" xfId="0" applyNumberFormat="1" applyFont="1" applyBorder="1" applyAlignment="1">
      <alignment horizontal="right" vertical="center" wrapText="1"/>
    </xf>
    <xf numFmtId="10" fontId="18" fillId="12" borderId="65" xfId="3" applyNumberFormat="1" applyFont="1" applyFill="1" applyBorder="1" applyAlignment="1">
      <alignment horizontal="right" vertical="center" wrapText="1"/>
    </xf>
    <xf numFmtId="0" fontId="18" fillId="0" borderId="63" xfId="0" applyFont="1" applyBorder="1" applyAlignment="1">
      <alignment horizontal="right" vertical="center" wrapText="1"/>
    </xf>
    <xf numFmtId="2" fontId="19" fillId="6" borderId="64" xfId="0" applyNumberFormat="1" applyFont="1" applyFill="1" applyBorder="1" applyAlignment="1">
      <alignment horizontal="right" vertical="center" wrapText="1"/>
    </xf>
    <xf numFmtId="0" fontId="18" fillId="6" borderId="66" xfId="0" applyFont="1" applyFill="1" applyBorder="1" applyAlignment="1">
      <alignment horizontal="right" vertical="center" wrapText="1"/>
    </xf>
    <xf numFmtId="0" fontId="2" fillId="14" borderId="56" xfId="0" applyFont="1" applyFill="1" applyBorder="1"/>
    <xf numFmtId="0" fontId="0" fillId="14" borderId="57" xfId="0" applyFill="1" applyBorder="1"/>
    <xf numFmtId="0" fontId="19" fillId="14" borderId="56" xfId="0" applyFont="1" applyFill="1" applyBorder="1" applyAlignment="1">
      <alignment horizontal="right" vertical="center" wrapText="1"/>
    </xf>
    <xf numFmtId="0" fontId="18" fillId="14" borderId="57" xfId="0" applyFont="1" applyFill="1" applyBorder="1" applyAlignment="1">
      <alignment horizontal="right" vertical="center" wrapText="1"/>
    </xf>
    <xf numFmtId="0" fontId="19" fillId="14" borderId="64" xfId="0" applyFont="1" applyFill="1" applyBorder="1" applyAlignment="1">
      <alignment horizontal="right" vertical="center" wrapText="1"/>
    </xf>
    <xf numFmtId="0" fontId="18" fillId="14" borderId="65" xfId="0" applyFont="1" applyFill="1" applyBorder="1" applyAlignment="1">
      <alignment horizontal="right" vertical="center" wrapText="1"/>
    </xf>
    <xf numFmtId="0" fontId="19" fillId="14" borderId="58" xfId="0" applyFont="1" applyFill="1" applyBorder="1" applyAlignment="1">
      <alignment horizontal="right" vertical="center" wrapText="1"/>
    </xf>
    <xf numFmtId="0" fontId="18" fillId="14" borderId="59" xfId="0" applyFont="1" applyFill="1" applyBorder="1" applyAlignment="1">
      <alignment horizontal="right" vertical="center" wrapText="1"/>
    </xf>
    <xf numFmtId="0" fontId="19" fillId="6" borderId="56" xfId="0" applyFont="1" applyFill="1" applyBorder="1" applyAlignment="1">
      <alignment horizontal="right" vertical="center" wrapText="1"/>
    </xf>
    <xf numFmtId="2" fontId="19" fillId="6" borderId="58" xfId="0" applyNumberFormat="1" applyFont="1" applyFill="1" applyBorder="1" applyAlignment="1">
      <alignment horizontal="right" vertical="center" wrapText="1"/>
    </xf>
    <xf numFmtId="0" fontId="18" fillId="6" borderId="61" xfId="0" applyFont="1" applyFill="1" applyBorder="1" applyAlignment="1">
      <alignment horizontal="right" vertical="center" wrapText="1"/>
    </xf>
    <xf numFmtId="0" fontId="14" fillId="13" borderId="29"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 fillId="0" borderId="0" xfId="5" applyAlignment="1">
      <alignment horizontal="center"/>
    </xf>
    <xf numFmtId="0" fontId="22" fillId="0" borderId="0" xfId="5" applyFont="1"/>
    <xf numFmtId="0" fontId="22" fillId="0" borderId="0" xfId="5" applyFont="1" applyAlignment="1">
      <alignment horizontal="center"/>
    </xf>
    <xf numFmtId="169" fontId="24" fillId="15" borderId="0" xfId="1" applyNumberFormat="1" applyFont="1" applyFill="1" applyAlignment="1">
      <alignment horizontal="center" vertical="center"/>
    </xf>
    <xf numFmtId="43" fontId="23" fillId="0" borderId="0" xfId="1" applyFont="1" applyAlignment="1">
      <alignment vertical="center"/>
    </xf>
    <xf numFmtId="0" fontId="1" fillId="0" borderId="0" xfId="5"/>
    <xf numFmtId="0" fontId="25" fillId="0" borderId="0" xfId="0" applyFont="1" applyAlignment="1">
      <alignment vertical="center" wrapText="1"/>
    </xf>
    <xf numFmtId="0" fontId="28" fillId="0" borderId="0" xfId="0" applyFont="1" applyBorder="1" applyAlignment="1">
      <alignment horizontal="center"/>
    </xf>
    <xf numFmtId="0" fontId="25" fillId="0" borderId="67" xfId="0" applyFont="1" applyBorder="1" applyAlignment="1">
      <alignment horizontal="center" vertical="center"/>
    </xf>
    <xf numFmtId="0" fontId="29" fillId="0" borderId="67" xfId="0" applyFont="1" applyBorder="1" applyAlignment="1">
      <alignment horizontal="left" vertical="center" wrapText="1"/>
    </xf>
    <xf numFmtId="0" fontId="31" fillId="0" borderId="0" xfId="0" applyFont="1"/>
    <xf numFmtId="169" fontId="31" fillId="0" borderId="0" xfId="0" applyNumberFormat="1" applyFont="1" applyBorder="1" applyAlignment="1"/>
    <xf numFmtId="43" fontId="31" fillId="0" borderId="0" xfId="0" applyNumberFormat="1" applyFont="1" applyBorder="1" applyAlignment="1"/>
    <xf numFmtId="0" fontId="32" fillId="0" borderId="0" xfId="5" applyFont="1"/>
    <xf numFmtId="0" fontId="32" fillId="0" borderId="0" xfId="5" applyFont="1" applyAlignment="1">
      <alignment horizontal="center"/>
    </xf>
    <xf numFmtId="169" fontId="24" fillId="15" borderId="0" xfId="1" applyNumberFormat="1" applyFont="1" applyFill="1" applyAlignment="1">
      <alignment horizontal="center" vertical="center"/>
    </xf>
    <xf numFmtId="0" fontId="32" fillId="0" borderId="0" xfId="5" applyFont="1" applyAlignment="1"/>
    <xf numFmtId="0" fontId="28" fillId="0" borderId="0" xfId="0" applyFont="1" applyBorder="1" applyAlignment="1"/>
    <xf numFmtId="43" fontId="33" fillId="0" borderId="67" xfId="1" applyFont="1" applyBorder="1" applyAlignment="1">
      <alignment vertical="center"/>
    </xf>
    <xf numFmtId="43" fontId="30" fillId="0" borderId="0" xfId="1" applyFont="1" applyBorder="1" applyAlignment="1">
      <alignment vertical="center"/>
    </xf>
    <xf numFmtId="0" fontId="34" fillId="15" borderId="0" xfId="5" applyFont="1" applyFill="1"/>
    <xf numFmtId="0" fontId="21" fillId="15" borderId="0" xfId="5" applyFont="1" applyFill="1"/>
    <xf numFmtId="0" fontId="21" fillId="15" borderId="0" xfId="5" applyFont="1" applyFill="1" applyAlignment="1">
      <alignment horizontal="center"/>
    </xf>
    <xf numFmtId="0" fontId="1" fillId="15" borderId="0" xfId="5" applyFill="1" applyAlignment="1">
      <alignment horizontal="center"/>
    </xf>
    <xf numFmtId="0" fontId="0" fillId="15" borderId="0" xfId="0" applyFill="1"/>
    <xf numFmtId="10" fontId="0" fillId="15" borderId="0" xfId="3" applyNumberFormat="1" applyFont="1" applyFill="1"/>
    <xf numFmtId="0" fontId="0" fillId="0" borderId="31" xfId="0" applyBorder="1"/>
    <xf numFmtId="0" fontId="28" fillId="0" borderId="31" xfId="0" applyFont="1" applyBorder="1" applyAlignment="1">
      <alignment horizontal="center"/>
    </xf>
    <xf numFmtId="10" fontId="0" fillId="0" borderId="31" xfId="3" applyNumberFormat="1" applyFont="1" applyBorder="1"/>
    <xf numFmtId="0" fontId="29" fillId="0" borderId="22" xfId="0" applyFont="1" applyBorder="1" applyAlignment="1">
      <alignment horizontal="left" vertical="center" wrapText="1"/>
    </xf>
    <xf numFmtId="0" fontId="0" fillId="0" borderId="22" xfId="0" applyBorder="1"/>
    <xf numFmtId="43" fontId="33" fillId="0" borderId="22" xfId="1" applyFont="1" applyBorder="1" applyAlignment="1">
      <alignment vertical="center"/>
    </xf>
    <xf numFmtId="10" fontId="0" fillId="0" borderId="22" xfId="3" applyNumberFormat="1" applyFont="1" applyBorder="1"/>
    <xf numFmtId="0" fontId="25" fillId="0" borderId="22" xfId="0" applyFont="1" applyBorder="1" applyAlignment="1">
      <alignment horizontal="center" vertical="center"/>
    </xf>
    <xf numFmtId="169" fontId="33" fillId="0" borderId="22" xfId="1" applyNumberFormat="1" applyFont="1" applyBorder="1" applyAlignment="1">
      <alignment vertical="center"/>
    </xf>
    <xf numFmtId="0" fontId="28" fillId="0" borderId="31" xfId="0" applyFont="1" applyBorder="1" applyAlignment="1">
      <alignment horizontal="center"/>
    </xf>
    <xf numFmtId="169" fontId="24" fillId="15" borderId="0" xfId="1" applyNumberFormat="1" applyFont="1" applyFill="1" applyAlignment="1">
      <alignment horizontal="center" vertical="center"/>
    </xf>
    <xf numFmtId="0" fontId="12" fillId="6" borderId="5" xfId="0" applyFont="1" applyFill="1" applyBorder="1" applyAlignment="1">
      <alignment horizontal="center" vertical="center" wrapText="1"/>
    </xf>
    <xf numFmtId="0" fontId="19" fillId="0" borderId="40" xfId="0" applyFont="1" applyBorder="1" applyAlignment="1">
      <alignment vertical="center" wrapText="1"/>
    </xf>
    <xf numFmtId="0" fontId="18" fillId="0" borderId="40" xfId="0" applyFont="1" applyBorder="1" applyAlignment="1">
      <alignment vertical="center" wrapText="1"/>
    </xf>
    <xf numFmtId="166" fontId="7" fillId="12" borderId="18" xfId="4" applyFont="1" applyFill="1" applyBorder="1" applyAlignment="1">
      <alignment horizontal="center" vertical="center" wrapText="1"/>
    </xf>
    <xf numFmtId="166" fontId="7" fillId="12" borderId="20" xfId="4" applyFont="1" applyFill="1" applyBorder="1" applyAlignment="1">
      <alignment horizontal="center" vertical="center" wrapText="1"/>
    </xf>
    <xf numFmtId="0" fontId="0" fillId="5" borderId="70" xfId="0" applyFill="1" applyBorder="1"/>
    <xf numFmtId="167" fontId="0" fillId="5" borderId="70" xfId="0" applyNumberFormat="1" applyFill="1" applyBorder="1" applyAlignment="1">
      <alignment vertical="center"/>
    </xf>
    <xf numFmtId="0" fontId="9" fillId="12" borderId="5" xfId="0" applyFont="1" applyFill="1" applyBorder="1" applyAlignment="1">
      <alignment horizontal="center" vertical="center"/>
    </xf>
    <xf numFmtId="170" fontId="9" fillId="12" borderId="5" xfId="0" applyNumberFormat="1" applyFont="1" applyFill="1" applyBorder="1" applyAlignment="1">
      <alignment horizontal="center" vertical="center"/>
    </xf>
    <xf numFmtId="164" fontId="9" fillId="0" borderId="71" xfId="2" applyFont="1" applyBorder="1" applyAlignment="1">
      <alignment horizontal="center" vertical="center"/>
    </xf>
    <xf numFmtId="164" fontId="0" fillId="0" borderId="72" xfId="0" applyNumberFormat="1" applyBorder="1"/>
    <xf numFmtId="164" fontId="0" fillId="0" borderId="73" xfId="0" applyNumberFormat="1" applyBorder="1"/>
    <xf numFmtId="170" fontId="0" fillId="0" borderId="7" xfId="0" applyNumberFormat="1" applyBorder="1"/>
    <xf numFmtId="2" fontId="0" fillId="0" borderId="38" xfId="0" applyNumberFormat="1" applyBorder="1"/>
    <xf numFmtId="43" fontId="0" fillId="0" borderId="10" xfId="1" applyFont="1" applyBorder="1"/>
    <xf numFmtId="164" fontId="2" fillId="0" borderId="29" xfId="0" applyNumberFormat="1" applyFont="1" applyBorder="1"/>
    <xf numFmtId="0" fontId="18" fillId="0" borderId="75" xfId="0" applyFont="1" applyBorder="1" applyAlignment="1">
      <alignment horizontal="justify" vertical="center" wrapText="1"/>
    </xf>
    <xf numFmtId="0" fontId="0" fillId="11" borderId="76" xfId="0" applyFill="1" applyBorder="1"/>
    <xf numFmtId="0" fontId="0" fillId="6" borderId="76" xfId="0" applyFill="1" applyBorder="1"/>
    <xf numFmtId="0" fontId="18" fillId="6" borderId="76" xfId="0" applyFont="1" applyFill="1" applyBorder="1" applyAlignment="1">
      <alignment horizontal="right" vertical="center" wrapText="1"/>
    </xf>
    <xf numFmtId="0" fontId="18" fillId="6" borderId="77" xfId="0" applyFont="1" applyFill="1" applyBorder="1" applyAlignment="1">
      <alignment horizontal="right" vertical="center" wrapText="1"/>
    </xf>
    <xf numFmtId="0" fontId="18" fillId="6" borderId="78" xfId="0" applyFont="1" applyFill="1" applyBorder="1" applyAlignment="1">
      <alignment horizontal="right" vertical="center" wrapText="1"/>
    </xf>
    <xf numFmtId="43" fontId="18" fillId="0" borderId="63" xfId="1" applyFont="1" applyBorder="1" applyAlignment="1">
      <alignment horizontal="right" vertical="center" wrapText="1"/>
    </xf>
    <xf numFmtId="43" fontId="18" fillId="14" borderId="65" xfId="1" applyFont="1" applyFill="1" applyBorder="1" applyAlignment="1">
      <alignment horizontal="right" vertical="center" wrapText="1"/>
    </xf>
    <xf numFmtId="43" fontId="18" fillId="6" borderId="77" xfId="1" applyFont="1" applyFill="1" applyBorder="1" applyAlignment="1">
      <alignment horizontal="right" vertical="center" wrapText="1"/>
    </xf>
    <xf numFmtId="0" fontId="0" fillId="0" borderId="79" xfId="0" applyBorder="1"/>
    <xf numFmtId="0" fontId="0" fillId="0" borderId="80" xfId="0" applyBorder="1"/>
    <xf numFmtId="169" fontId="31" fillId="0" borderId="0" xfId="0" applyNumberFormat="1" applyFont="1" applyBorder="1" applyAlignment="1">
      <alignment horizontal="right"/>
    </xf>
    <xf numFmtId="169" fontId="24" fillId="15" borderId="0" xfId="1" applyNumberFormat="1" applyFont="1" applyFill="1" applyAlignment="1">
      <alignment horizontal="center" vertical="center"/>
    </xf>
    <xf numFmtId="43" fontId="33" fillId="0" borderId="67" xfId="1" applyFont="1" applyBorder="1" applyAlignment="1">
      <alignment horizontal="center" vertical="center"/>
    </xf>
    <xf numFmtId="0" fontId="19" fillId="0" borderId="40" xfId="0" applyFont="1" applyBorder="1" applyAlignment="1">
      <alignment vertical="center" wrapText="1"/>
    </xf>
    <xf numFmtId="0" fontId="18" fillId="0" borderId="40" xfId="0" applyFont="1" applyBorder="1" applyAlignment="1">
      <alignment vertical="center" wrapText="1"/>
    </xf>
    <xf numFmtId="0" fontId="18" fillId="0" borderId="43" xfId="0" applyFont="1" applyBorder="1" applyAlignment="1">
      <alignment horizontal="right" vertical="center" wrapText="1"/>
    </xf>
    <xf numFmtId="171" fontId="36" fillId="0" borderId="81" xfId="0" applyNumberFormat="1" applyFont="1" applyBorder="1" applyAlignment="1">
      <alignment horizontal="justify" vertical="center" wrapText="1"/>
    </xf>
    <xf numFmtId="0" fontId="19" fillId="0" borderId="62" xfId="0" applyFont="1" applyBorder="1" applyAlignment="1">
      <alignment vertical="center" wrapText="1"/>
    </xf>
    <xf numFmtId="171" fontId="37" fillId="0" borderId="82" xfId="0" applyNumberFormat="1" applyFont="1" applyBorder="1" applyAlignment="1">
      <alignment horizontal="justify" vertical="center" wrapText="1"/>
    </xf>
    <xf numFmtId="9" fontId="18" fillId="0" borderId="62" xfId="0" applyNumberFormat="1" applyFont="1" applyBorder="1" applyAlignment="1">
      <alignment vertical="center" wrapText="1"/>
    </xf>
    <xf numFmtId="0" fontId="19" fillId="6" borderId="64" xfId="0" applyFont="1" applyFill="1" applyBorder="1" applyAlignment="1">
      <alignment horizontal="right" vertical="center" wrapText="1"/>
    </xf>
    <xf numFmtId="0" fontId="19" fillId="0" borderId="83" xfId="0" applyFont="1" applyBorder="1" applyAlignment="1">
      <alignment vertical="center" wrapText="1"/>
    </xf>
    <xf numFmtId="171" fontId="36" fillId="0" borderId="84" xfId="0" applyNumberFormat="1" applyFont="1" applyBorder="1" applyAlignment="1">
      <alignment horizontal="justify" vertical="center" wrapText="1"/>
    </xf>
    <xf numFmtId="0" fontId="18" fillId="0" borderId="85" xfId="0" applyFont="1" applyBorder="1" applyAlignment="1">
      <alignment vertical="center" wrapText="1"/>
    </xf>
    <xf numFmtId="0" fontId="19" fillId="0" borderId="85" xfId="0" applyFont="1" applyBorder="1" applyAlignment="1">
      <alignment horizontal="right" vertical="center" wrapText="1"/>
    </xf>
    <xf numFmtId="43" fontId="18" fillId="0" borderId="85" xfId="1" applyFont="1" applyBorder="1" applyAlignment="1">
      <alignment horizontal="right" vertical="center" wrapText="1"/>
    </xf>
    <xf numFmtId="0" fontId="19" fillId="14" borderId="86" xfId="0" applyFont="1" applyFill="1" applyBorder="1" applyAlignment="1">
      <alignment horizontal="right" vertical="center" wrapText="1"/>
    </xf>
    <xf numFmtId="43" fontId="18" fillId="14" borderId="87" xfId="1" applyFont="1" applyFill="1" applyBorder="1" applyAlignment="1">
      <alignment horizontal="right" vertical="center" wrapText="1"/>
    </xf>
    <xf numFmtId="2" fontId="19" fillId="6" borderId="86" xfId="0" applyNumberFormat="1" applyFont="1" applyFill="1" applyBorder="1" applyAlignment="1">
      <alignment horizontal="right" vertical="center" wrapText="1"/>
    </xf>
    <xf numFmtId="43" fontId="18" fillId="6" borderId="88" xfId="1" applyFont="1" applyFill="1" applyBorder="1" applyAlignment="1">
      <alignment horizontal="right" vertical="center" wrapText="1"/>
    </xf>
    <xf numFmtId="0" fontId="19" fillId="0" borderId="42" xfId="0" applyFont="1" applyFill="1" applyBorder="1" applyAlignment="1">
      <alignment vertical="center" wrapText="1"/>
    </xf>
    <xf numFmtId="0" fontId="18" fillId="0" borderId="43" xfId="0" applyFont="1" applyFill="1" applyBorder="1" applyAlignment="1">
      <alignment vertical="center" wrapText="1"/>
    </xf>
    <xf numFmtId="0" fontId="19" fillId="14" borderId="89" xfId="0" applyFont="1" applyFill="1" applyBorder="1" applyAlignment="1">
      <alignment horizontal="right" vertical="center" wrapText="1"/>
    </xf>
    <xf numFmtId="43" fontId="18" fillId="14" borderId="90" xfId="1" applyFont="1" applyFill="1" applyBorder="1" applyAlignment="1">
      <alignment horizontal="right" vertical="center" wrapText="1"/>
    </xf>
    <xf numFmtId="2" fontId="19" fillId="6" borderId="89" xfId="0" applyNumberFormat="1" applyFont="1" applyFill="1" applyBorder="1" applyAlignment="1">
      <alignment horizontal="right" vertical="center" wrapText="1"/>
    </xf>
    <xf numFmtId="43" fontId="18" fillId="6" borderId="91" xfId="1" applyFont="1" applyFill="1" applyBorder="1" applyAlignment="1">
      <alignment horizontal="right" vertical="center" wrapText="1"/>
    </xf>
    <xf numFmtId="0" fontId="18" fillId="11" borderId="63" xfId="0" applyFont="1" applyFill="1" applyBorder="1" applyAlignment="1">
      <alignment vertical="center" wrapText="1"/>
    </xf>
    <xf numFmtId="0" fontId="19" fillId="11" borderId="63" xfId="0" applyFont="1" applyFill="1" applyBorder="1" applyAlignment="1">
      <alignment vertical="center" wrapText="1"/>
    </xf>
    <xf numFmtId="9" fontId="18" fillId="11" borderId="63" xfId="0" applyNumberFormat="1" applyFont="1" applyFill="1" applyBorder="1" applyAlignment="1">
      <alignment vertical="center" wrapText="1"/>
    </xf>
    <xf numFmtId="0" fontId="19" fillId="11" borderId="64" xfId="0" applyFont="1" applyFill="1" applyBorder="1" applyAlignment="1">
      <alignment horizontal="right" vertical="center" wrapText="1"/>
    </xf>
    <xf numFmtId="0" fontId="18" fillId="11" borderId="65" xfId="0" applyFont="1" applyFill="1" applyBorder="1" applyAlignment="1">
      <alignment horizontal="right" vertical="center" wrapText="1"/>
    </xf>
    <xf numFmtId="0" fontId="18" fillId="11" borderId="77" xfId="0" applyFont="1" applyFill="1" applyBorder="1" applyAlignment="1">
      <alignment horizontal="right" vertical="center" wrapText="1"/>
    </xf>
    <xf numFmtId="171" fontId="38" fillId="11" borderId="3" xfId="0" applyNumberFormat="1" applyFont="1" applyFill="1" applyBorder="1" applyAlignment="1">
      <alignment horizontal="justify" vertical="center" wrapText="1"/>
    </xf>
    <xf numFmtId="10" fontId="18" fillId="0" borderId="43" xfId="1" applyNumberFormat="1" applyFont="1" applyBorder="1" applyAlignment="1">
      <alignment horizontal="right" vertical="center" wrapText="1"/>
    </xf>
    <xf numFmtId="171" fontId="29" fillId="0" borderId="67" xfId="0" applyNumberFormat="1" applyFont="1" applyBorder="1" applyAlignment="1">
      <alignment horizontal="left" vertical="center" wrapText="1"/>
    </xf>
    <xf numFmtId="0" fontId="18" fillId="11" borderId="40" xfId="0" applyFont="1" applyFill="1" applyBorder="1" applyAlignment="1">
      <alignment horizontal="center" vertical="center" wrapText="1"/>
    </xf>
    <xf numFmtId="0" fontId="19" fillId="11" borderId="40" xfId="0" applyFont="1" applyFill="1" applyBorder="1" applyAlignment="1">
      <alignment horizontal="center" vertical="center" wrapText="1"/>
    </xf>
    <xf numFmtId="0" fontId="17" fillId="7" borderId="0" xfId="0" applyFont="1" applyFill="1" applyAlignment="1">
      <alignment horizontal="center"/>
    </xf>
    <xf numFmtId="0" fontId="12" fillId="6" borderId="2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11" xfId="0" applyFont="1" applyFill="1" applyBorder="1" applyAlignment="1">
      <alignment horizontal="center" vertical="center" wrapText="1"/>
    </xf>
    <xf numFmtId="168" fontId="2" fillId="0" borderId="21" xfId="3" applyNumberFormat="1" applyFont="1" applyBorder="1" applyAlignment="1">
      <alignment horizontal="center"/>
    </xf>
    <xf numFmtId="168" fontId="2" fillId="0" borderId="22" xfId="3" applyNumberFormat="1" applyFont="1" applyBorder="1" applyAlignment="1">
      <alignment horizontal="center"/>
    </xf>
    <xf numFmtId="168" fontId="2" fillId="0" borderId="11" xfId="3" applyNumberFormat="1" applyFont="1" applyBorder="1" applyAlignment="1">
      <alignment horizontal="center"/>
    </xf>
    <xf numFmtId="0" fontId="12" fillId="6" borderId="5" xfId="0" applyFont="1" applyFill="1" applyBorder="1" applyAlignment="1">
      <alignment horizontal="center" vertical="center" wrapText="1"/>
    </xf>
    <xf numFmtId="43" fontId="2" fillId="0" borderId="5" xfId="1" applyFont="1" applyBorder="1" applyAlignment="1">
      <alignment horizontal="center"/>
    </xf>
    <xf numFmtId="43" fontId="2" fillId="0" borderId="21" xfId="1" applyFont="1" applyBorder="1" applyAlignment="1">
      <alignment horizontal="center"/>
    </xf>
    <xf numFmtId="43" fontId="2" fillId="0" borderId="22" xfId="1" applyFont="1" applyBorder="1" applyAlignment="1">
      <alignment horizontal="center"/>
    </xf>
    <xf numFmtId="43" fontId="2" fillId="0" borderId="11" xfId="1" applyFont="1" applyBorder="1" applyAlignment="1">
      <alignment horizontal="center"/>
    </xf>
    <xf numFmtId="0" fontId="2" fillId="0" borderId="0" xfId="0" applyFont="1" applyAlignment="1">
      <alignment horizontal="center"/>
    </xf>
    <xf numFmtId="0" fontId="2" fillId="0" borderId="36" xfId="0" applyFont="1" applyBorder="1" applyAlignment="1">
      <alignment horizontal="center"/>
    </xf>
    <xf numFmtId="0" fontId="13" fillId="3" borderId="4" xfId="0" applyFont="1" applyFill="1" applyBorder="1" applyAlignment="1">
      <alignment horizontal="center" vertical="center" textRotation="90" wrapText="1"/>
    </xf>
    <xf numFmtId="0" fontId="13" fillId="3" borderId="6"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xf>
    <xf numFmtId="0" fontId="13" fillId="3" borderId="6" xfId="0" applyFont="1" applyFill="1" applyBorder="1" applyAlignment="1">
      <alignment horizontal="center" vertical="center" textRotation="90"/>
    </xf>
    <xf numFmtId="0" fontId="0" fillId="0" borderId="0" xfId="0" applyAlignment="1">
      <alignment horizontal="center"/>
    </xf>
    <xf numFmtId="0" fontId="14" fillId="0" borderId="32" xfId="0" applyFont="1" applyBorder="1" applyAlignment="1">
      <alignment horizontal="center" vertical="center" wrapText="1"/>
    </xf>
    <xf numFmtId="0" fontId="13" fillId="3" borderId="39" xfId="0" applyFont="1" applyFill="1" applyBorder="1" applyAlignment="1">
      <alignment horizontal="center" vertical="center" textRotation="90" wrapText="1"/>
    </xf>
    <xf numFmtId="0" fontId="13" fillId="3" borderId="18" xfId="0" applyFont="1" applyFill="1" applyBorder="1" applyAlignment="1">
      <alignment horizontal="center" vertical="center" textRotation="90" wrapText="1"/>
    </xf>
    <xf numFmtId="0" fontId="9" fillId="0" borderId="35" xfId="0" applyFont="1" applyBorder="1" applyAlignment="1">
      <alignment horizontal="center" vertical="center"/>
    </xf>
    <xf numFmtId="0" fontId="9" fillId="0" borderId="26" xfId="0" applyFont="1" applyBorder="1" applyAlignment="1">
      <alignment horizontal="center" vertical="center"/>
    </xf>
    <xf numFmtId="0" fontId="13" fillId="8" borderId="25" xfId="0" applyFont="1" applyFill="1" applyBorder="1" applyAlignment="1">
      <alignment horizontal="center" vertical="center" textRotation="90" wrapText="1"/>
    </xf>
    <xf numFmtId="0" fontId="13" fillId="8" borderId="26" xfId="0" applyFont="1" applyFill="1" applyBorder="1" applyAlignment="1">
      <alignment horizontal="center" vertical="center" textRotation="90" wrapText="1"/>
    </xf>
    <xf numFmtId="0" fontId="13" fillId="8" borderId="4" xfId="0" applyFont="1" applyFill="1" applyBorder="1" applyAlignment="1">
      <alignment horizontal="center" vertical="center" textRotation="90" wrapText="1"/>
    </xf>
    <xf numFmtId="0" fontId="13" fillId="8" borderId="6" xfId="0" applyFont="1" applyFill="1" applyBorder="1" applyAlignment="1">
      <alignment horizontal="center" vertical="center" textRotation="90" wrapText="1"/>
    </xf>
    <xf numFmtId="0" fontId="13" fillId="8" borderId="23" xfId="0" applyFont="1" applyFill="1" applyBorder="1" applyAlignment="1">
      <alignment horizontal="center" vertical="center" textRotation="90" wrapText="1"/>
    </xf>
    <xf numFmtId="0" fontId="13" fillId="8" borderId="13" xfId="0" applyFont="1" applyFill="1" applyBorder="1" applyAlignment="1">
      <alignment horizontal="center" vertical="center" textRotation="90" wrapText="1"/>
    </xf>
    <xf numFmtId="0" fontId="13" fillId="3" borderId="25" xfId="0" applyFont="1" applyFill="1" applyBorder="1" applyAlignment="1">
      <alignment horizontal="center" vertical="center" textRotation="90" wrapText="1"/>
    </xf>
    <xf numFmtId="0" fontId="13" fillId="3" borderId="26" xfId="0" applyFont="1" applyFill="1" applyBorder="1" applyAlignment="1">
      <alignment horizontal="center" vertical="center" textRotation="90" wrapText="1"/>
    </xf>
    <xf numFmtId="0" fontId="2" fillId="9" borderId="38" xfId="0" applyFont="1" applyFill="1" applyBorder="1" applyAlignment="1">
      <alignment horizontal="center" vertical="center" textRotation="90" wrapText="1"/>
    </xf>
    <xf numFmtId="0" fontId="2" fillId="9" borderId="3" xfId="0" applyFont="1" applyFill="1" applyBorder="1" applyAlignment="1">
      <alignment horizontal="center" vertical="center" textRotation="90"/>
    </xf>
    <xf numFmtId="0" fontId="2" fillId="9" borderId="6" xfId="0" applyFont="1" applyFill="1" applyBorder="1" applyAlignment="1">
      <alignment horizontal="center" vertical="center" textRotation="90"/>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0" fillId="0" borderId="30" xfId="0" applyBorder="1" applyAlignment="1">
      <alignment horizontal="center"/>
    </xf>
    <xf numFmtId="0" fontId="13" fillId="8" borderId="28"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1" xfId="0" applyFont="1" applyFill="1" applyBorder="1" applyAlignment="1">
      <alignment horizontal="center" vertical="center" wrapText="1"/>
    </xf>
    <xf numFmtId="43" fontId="33" fillId="0" borderId="22" xfId="1" applyFont="1" applyBorder="1" applyAlignment="1">
      <alignment horizontal="center" vertical="center"/>
    </xf>
    <xf numFmtId="169" fontId="31" fillId="0" borderId="0" xfId="0" applyNumberFormat="1" applyFont="1" applyBorder="1" applyAlignment="1">
      <alignment horizontal="right"/>
    </xf>
    <xf numFmtId="169" fontId="24" fillId="15" borderId="0" xfId="1" applyNumberFormat="1" applyFont="1" applyFill="1" applyAlignment="1">
      <alignment horizontal="center" vertical="center"/>
    </xf>
    <xf numFmtId="0" fontId="25" fillId="0" borderId="0" xfId="0" applyFont="1" applyAlignment="1">
      <alignment horizontal="left" vertical="center" wrapText="1"/>
    </xf>
    <xf numFmtId="0" fontId="28" fillId="0" borderId="31" xfId="0" applyFont="1" applyBorder="1" applyAlignment="1">
      <alignment horizontal="center"/>
    </xf>
    <xf numFmtId="169" fontId="33" fillId="0" borderId="22" xfId="1" applyNumberFormat="1" applyFont="1" applyBorder="1" applyAlignment="1">
      <alignment horizontal="center" vertical="center"/>
    </xf>
    <xf numFmtId="43" fontId="33" fillId="0" borderId="67" xfId="1" applyFont="1" applyBorder="1" applyAlignment="1">
      <alignment horizontal="center" vertical="center"/>
    </xf>
    <xf numFmtId="169" fontId="31" fillId="0" borderId="69" xfId="0" applyNumberFormat="1" applyFont="1" applyBorder="1" applyAlignment="1">
      <alignment horizontal="right"/>
    </xf>
    <xf numFmtId="0" fontId="20" fillId="7" borderId="0" xfId="0" applyFont="1" applyFill="1" applyAlignment="1">
      <alignment horizontal="center"/>
    </xf>
    <xf numFmtId="0" fontId="28" fillId="0" borderId="68" xfId="0" applyFont="1" applyBorder="1" applyAlignment="1">
      <alignment horizontal="center"/>
    </xf>
    <xf numFmtId="0" fontId="14" fillId="14" borderId="28" xfId="0" applyFont="1" applyFill="1" applyBorder="1" applyAlignment="1">
      <alignment horizontal="center" wrapText="1"/>
    </xf>
    <xf numFmtId="0" fontId="14" fillId="14" borderId="29" xfId="0" applyFont="1" applyFill="1" applyBorder="1" applyAlignment="1">
      <alignment horizontal="center" wrapText="1"/>
    </xf>
    <xf numFmtId="0" fontId="14" fillId="6" borderId="28" xfId="0" applyFont="1" applyFill="1" applyBorder="1" applyAlignment="1">
      <alignment horizontal="center" wrapText="1"/>
    </xf>
    <xf numFmtId="0" fontId="14" fillId="6" borderId="1" xfId="0" applyFont="1" applyFill="1" applyBorder="1" applyAlignment="1">
      <alignment horizontal="center" wrapText="1"/>
    </xf>
    <xf numFmtId="0" fontId="14" fillId="6" borderId="29" xfId="0" applyFont="1" applyFill="1" applyBorder="1" applyAlignment="1">
      <alignment horizontal="center" wrapText="1"/>
    </xf>
    <xf numFmtId="0" fontId="13" fillId="0" borderId="0" xfId="0" applyFont="1" applyAlignment="1">
      <alignment horizontal="center" vertical="top" wrapText="1"/>
    </xf>
    <xf numFmtId="0" fontId="13" fillId="0" borderId="36" xfId="0" applyFont="1" applyBorder="1" applyAlignment="1">
      <alignment horizontal="center" vertical="top" wrapText="1"/>
    </xf>
    <xf numFmtId="0" fontId="20" fillId="13" borderId="28" xfId="0" applyFont="1" applyFill="1" applyBorder="1" applyAlignment="1">
      <alignment horizontal="center" vertical="center"/>
    </xf>
    <xf numFmtId="0" fontId="20" fillId="13" borderId="1" xfId="0" applyFont="1" applyFill="1" applyBorder="1" applyAlignment="1">
      <alignment horizontal="center" vertical="center"/>
    </xf>
    <xf numFmtId="0" fontId="13" fillId="12" borderId="47" xfId="0" applyFont="1" applyFill="1" applyBorder="1" applyAlignment="1">
      <alignment horizontal="center" vertical="center" textRotation="90" wrapText="1"/>
    </xf>
    <xf numFmtId="0" fontId="13" fillId="12" borderId="48" xfId="0" applyFont="1" applyFill="1" applyBorder="1" applyAlignment="1">
      <alignment horizontal="center" vertical="center" textRotation="90" wrapText="1"/>
    </xf>
    <xf numFmtId="0" fontId="13" fillId="12" borderId="49" xfId="0" applyFont="1" applyFill="1" applyBorder="1" applyAlignment="1">
      <alignment horizontal="center" vertical="center" textRotation="90" wrapText="1"/>
    </xf>
    <xf numFmtId="0" fontId="2" fillId="0" borderId="0" xfId="0" applyFont="1" applyBorder="1" applyAlignment="1">
      <alignment horizontal="right"/>
    </xf>
    <xf numFmtId="0" fontId="13" fillId="14" borderId="44" xfId="0" applyFont="1" applyFill="1" applyBorder="1" applyAlignment="1">
      <alignment horizontal="center" vertical="center" textRotation="90" wrapText="1"/>
    </xf>
    <xf numFmtId="0" fontId="13" fillId="14" borderId="45" xfId="0" applyFont="1" applyFill="1" applyBorder="1" applyAlignment="1">
      <alignment horizontal="center" vertical="center" textRotation="90" wrapText="1"/>
    </xf>
    <xf numFmtId="0" fontId="13" fillId="14" borderId="46" xfId="0" applyFont="1" applyFill="1" applyBorder="1" applyAlignment="1">
      <alignment horizontal="center" vertical="center" textRotation="90" wrapText="1"/>
    </xf>
    <xf numFmtId="0" fontId="13" fillId="14" borderId="47" xfId="0" applyFont="1" applyFill="1" applyBorder="1" applyAlignment="1">
      <alignment horizontal="center" vertical="center" textRotation="90" wrapText="1"/>
    </xf>
    <xf numFmtId="0" fontId="13" fillId="14" borderId="48" xfId="0" applyFont="1" applyFill="1" applyBorder="1" applyAlignment="1">
      <alignment horizontal="center" vertical="center" textRotation="90" wrapText="1"/>
    </xf>
    <xf numFmtId="0" fontId="13" fillId="14" borderId="49" xfId="0" applyFont="1" applyFill="1" applyBorder="1" applyAlignment="1">
      <alignment horizontal="center" vertical="center" textRotation="90" wrapText="1"/>
    </xf>
    <xf numFmtId="0" fontId="13" fillId="6" borderId="50" xfId="0" applyFont="1" applyFill="1" applyBorder="1" applyAlignment="1">
      <alignment horizontal="center" vertical="center" textRotation="90" wrapText="1"/>
    </xf>
    <xf numFmtId="0" fontId="13" fillId="6" borderId="52" xfId="0" applyFont="1" applyFill="1" applyBorder="1" applyAlignment="1">
      <alignment horizontal="center" vertical="center" textRotation="90" wrapText="1"/>
    </xf>
    <xf numFmtId="0" fontId="13" fillId="6" borderId="54" xfId="0" applyFont="1" applyFill="1" applyBorder="1" applyAlignment="1">
      <alignment horizontal="center" vertical="center" textRotation="90" wrapText="1"/>
    </xf>
    <xf numFmtId="0" fontId="13" fillId="6" borderId="51" xfId="0" applyFont="1" applyFill="1" applyBorder="1" applyAlignment="1">
      <alignment horizontal="center" vertical="center" textRotation="90" wrapText="1"/>
    </xf>
    <xf numFmtId="0" fontId="13" fillId="6" borderId="53" xfId="0" applyFont="1" applyFill="1" applyBorder="1" applyAlignment="1">
      <alignment horizontal="center" vertical="center" textRotation="90" wrapText="1"/>
    </xf>
    <xf numFmtId="0" fontId="13" fillId="6" borderId="55" xfId="0" applyFont="1" applyFill="1" applyBorder="1" applyAlignment="1">
      <alignment horizontal="center" vertical="center" textRotation="90" wrapText="1"/>
    </xf>
    <xf numFmtId="10" fontId="2" fillId="0" borderId="0" xfId="0" applyNumberFormat="1" applyFont="1" applyAlignment="1">
      <alignment horizontal="center"/>
    </xf>
    <xf numFmtId="0" fontId="19" fillId="0" borderId="40" xfId="0" applyFont="1" applyBorder="1" applyAlignment="1">
      <alignment vertical="center" wrapText="1"/>
    </xf>
    <xf numFmtId="0" fontId="18" fillId="0" borderId="40" xfId="0" applyFont="1" applyBorder="1" applyAlignment="1">
      <alignment vertical="center" wrapText="1"/>
    </xf>
    <xf numFmtId="0" fontId="13" fillId="12" borderId="5" xfId="0" applyFont="1" applyFill="1" applyBorder="1" applyAlignment="1">
      <alignment horizontal="center" vertical="center" textRotation="90" wrapText="1"/>
    </xf>
    <xf numFmtId="0" fontId="13" fillId="3" borderId="30" xfId="0"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4" xfId="0" applyFont="1" applyBorder="1" applyAlignment="1">
      <alignment horizontal="center" vertical="center" wrapText="1"/>
    </xf>
    <xf numFmtId="10" fontId="2" fillId="0" borderId="5" xfId="3" applyNumberFormat="1" applyFont="1" applyBorder="1" applyAlignment="1">
      <alignment horizontal="center"/>
    </xf>
    <xf numFmtId="0" fontId="2" fillId="0" borderId="0" xfId="0" applyFont="1" applyBorder="1" applyAlignment="1">
      <alignment horizontal="center"/>
    </xf>
    <xf numFmtId="0" fontId="13" fillId="3" borderId="30" xfId="0" applyFont="1" applyFill="1" applyBorder="1" applyAlignment="1">
      <alignment horizontal="center" vertical="center" textRotation="90" wrapText="1"/>
    </xf>
    <xf numFmtId="0" fontId="13" fillId="3" borderId="31" xfId="0" applyFont="1" applyFill="1" applyBorder="1" applyAlignment="1">
      <alignment horizontal="center" vertical="center" textRotation="90" wrapText="1"/>
    </xf>
    <xf numFmtId="43" fontId="2" fillId="0" borderId="21" xfId="1" applyFont="1" applyBorder="1" applyAlignment="1">
      <alignment horizontal="center" vertical="center"/>
    </xf>
    <xf numFmtId="43" fontId="2" fillId="0" borderId="22" xfId="1" applyFont="1" applyBorder="1" applyAlignment="1">
      <alignment horizontal="center" vertical="center"/>
    </xf>
    <xf numFmtId="0" fontId="9" fillId="0" borderId="0" xfId="0" applyFont="1" applyAlignment="1">
      <alignment horizontal="center" vertical="top" wrapText="1"/>
    </xf>
    <xf numFmtId="0" fontId="9" fillId="0" borderId="36" xfId="0" applyFont="1" applyBorder="1" applyAlignment="1">
      <alignment horizontal="center" vertical="top" wrapText="1"/>
    </xf>
    <xf numFmtId="0" fontId="13" fillId="6" borderId="47" xfId="0" applyFont="1" applyFill="1" applyBorder="1" applyAlignment="1">
      <alignment horizontal="center" vertical="center" textRotation="90" wrapText="1"/>
    </xf>
    <xf numFmtId="0" fontId="13" fillId="6" borderId="48" xfId="0" applyFont="1" applyFill="1" applyBorder="1" applyAlignment="1">
      <alignment horizontal="center" vertical="center" textRotation="90" wrapText="1"/>
    </xf>
    <xf numFmtId="0" fontId="13" fillId="6" borderId="49" xfId="0" applyFont="1" applyFill="1" applyBorder="1" applyAlignment="1">
      <alignment horizontal="center" vertical="center" textRotation="90" wrapText="1"/>
    </xf>
    <xf numFmtId="0" fontId="19" fillId="0" borderId="74" xfId="0" applyFont="1" applyBorder="1" applyAlignment="1">
      <alignment vertical="center" wrapText="1"/>
    </xf>
  </cellXfs>
  <cellStyles count="6">
    <cellStyle name="Euro_Formazione-ANALISI PREZZI" xfId="4"/>
    <cellStyle name="Migliaia" xfId="1" builtinId="3"/>
    <cellStyle name="Normale" xfId="0" builtinId="0"/>
    <cellStyle name="Normale 4 3 2" xfId="5"/>
    <cellStyle name="Percentuale" xfId="3" builtinId="5"/>
    <cellStyle name="Valuta" xfId="2" builtinId="4"/>
  </cellStyles>
  <dxfs count="0"/>
  <tableStyles count="0" defaultTableStyle="TableStyleMedium2" defaultPivotStyle="PivotStyleLight16"/>
  <colors>
    <mruColors>
      <color rgb="FFFFFFCC"/>
      <color rgb="FFFFFF99"/>
      <color rgb="FFFFCC66"/>
      <color rgb="FFA5F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1"/>
  <sheetViews>
    <sheetView showGridLines="0" topLeftCell="D1" zoomScaleNormal="100" workbookViewId="0">
      <selection activeCell="L8" sqref="L8"/>
    </sheetView>
  </sheetViews>
  <sheetFormatPr defaultRowHeight="15" x14ac:dyDescent="0.25"/>
  <cols>
    <col min="2" max="2" width="8.42578125" bestFit="1" customWidth="1"/>
    <col min="3" max="3" width="9.42578125" bestFit="1" customWidth="1"/>
    <col min="4" max="4" width="22.42578125" customWidth="1"/>
    <col min="5" max="5" width="10.85546875" customWidth="1"/>
    <col min="6" max="6" width="9" bestFit="1" customWidth="1"/>
    <col min="7" max="7" width="8.28515625" bestFit="1" customWidth="1"/>
    <col min="8" max="9" width="7.28515625" bestFit="1" customWidth="1"/>
    <col min="10" max="10" width="12.7109375" customWidth="1"/>
    <col min="11" max="11" width="9.42578125" customWidth="1"/>
    <col min="13" max="13" width="12" bestFit="1" customWidth="1"/>
    <col min="15" max="15" width="8.28515625" bestFit="1" customWidth="1"/>
    <col min="16" max="16" width="6.42578125" customWidth="1"/>
    <col min="17" max="17" width="7.140625" customWidth="1"/>
    <col min="18" max="18" width="11.42578125" customWidth="1"/>
    <col min="19" max="19" width="14.42578125" customWidth="1"/>
    <col min="20" max="20" width="11" bestFit="1" customWidth="1"/>
  </cols>
  <sheetData>
    <row r="1" spans="2:21" ht="21" customHeight="1" thickBot="1" x14ac:dyDescent="0.4">
      <c r="B1" s="227" t="s">
        <v>37</v>
      </c>
      <c r="C1" s="227"/>
      <c r="D1" s="227"/>
      <c r="E1" s="227"/>
      <c r="F1" s="227"/>
      <c r="G1" s="227"/>
      <c r="H1" s="227"/>
      <c r="I1" s="227"/>
      <c r="J1" s="227"/>
      <c r="K1" s="227"/>
      <c r="L1" s="227"/>
      <c r="M1" s="227"/>
      <c r="N1" s="227"/>
      <c r="O1" s="227"/>
      <c r="P1" s="227"/>
      <c r="Q1" s="227"/>
      <c r="R1" s="227"/>
      <c r="S1" s="227"/>
    </row>
    <row r="2" spans="2:21" ht="24" customHeight="1" thickBot="1" x14ac:dyDescent="0.3">
      <c r="K2" s="265" t="s">
        <v>41</v>
      </c>
      <c r="L2" s="266"/>
      <c r="M2" s="267"/>
      <c r="N2" s="268" t="s">
        <v>23</v>
      </c>
      <c r="O2" s="269"/>
      <c r="P2" s="269"/>
      <c r="Q2" s="269"/>
      <c r="R2" s="269"/>
      <c r="S2" s="259" t="s">
        <v>38</v>
      </c>
    </row>
    <row r="3" spans="2:21" ht="63.75" customHeight="1" thickBot="1" x14ac:dyDescent="0.3">
      <c r="B3" s="246" t="s">
        <v>33</v>
      </c>
      <c r="C3" s="246"/>
      <c r="D3" s="246"/>
      <c r="E3" s="246"/>
      <c r="F3" s="246"/>
      <c r="G3" s="246"/>
      <c r="H3" s="246"/>
      <c r="I3" s="246"/>
      <c r="J3" s="246"/>
      <c r="K3" s="251" t="s">
        <v>18</v>
      </c>
      <c r="L3" s="253" t="s">
        <v>39</v>
      </c>
      <c r="M3" s="255" t="s">
        <v>25</v>
      </c>
      <c r="N3" s="257" t="s">
        <v>16</v>
      </c>
      <c r="O3" s="241" t="s">
        <v>40</v>
      </c>
      <c r="P3" s="243" t="s">
        <v>14</v>
      </c>
      <c r="Q3" s="241" t="s">
        <v>15</v>
      </c>
      <c r="R3" s="247" t="s">
        <v>17</v>
      </c>
      <c r="S3" s="260"/>
    </row>
    <row r="4" spans="2:21" ht="27" customHeight="1" x14ac:dyDescent="0.25">
      <c r="B4" s="4" t="s">
        <v>7</v>
      </c>
      <c r="C4" s="5" t="s">
        <v>1</v>
      </c>
      <c r="D4" s="5" t="s">
        <v>2</v>
      </c>
      <c r="E4" s="6" t="s">
        <v>3</v>
      </c>
      <c r="F4" s="7" t="s">
        <v>4</v>
      </c>
      <c r="G4" s="7" t="s">
        <v>5</v>
      </c>
      <c r="H4" s="14" t="s">
        <v>6</v>
      </c>
      <c r="I4" s="7" t="s">
        <v>13</v>
      </c>
      <c r="J4" s="14" t="s">
        <v>24</v>
      </c>
      <c r="K4" s="252"/>
      <c r="L4" s="254"/>
      <c r="M4" s="256"/>
      <c r="N4" s="258"/>
      <c r="O4" s="242"/>
      <c r="P4" s="244"/>
      <c r="Q4" s="242"/>
      <c r="R4" s="248"/>
      <c r="S4" s="261"/>
    </row>
    <row r="5" spans="2:21" x14ac:dyDescent="0.25">
      <c r="B5" s="249" t="s">
        <v>0</v>
      </c>
      <c r="C5" s="11" t="s">
        <v>30</v>
      </c>
      <c r="D5" s="8" t="s">
        <v>31</v>
      </c>
      <c r="E5" s="63"/>
      <c r="F5" s="59"/>
      <c r="G5" s="59"/>
      <c r="H5" s="60"/>
      <c r="I5" s="61"/>
      <c r="J5" s="62"/>
      <c r="K5" s="44"/>
      <c r="L5" s="45"/>
      <c r="M5" s="46"/>
      <c r="N5" s="44"/>
      <c r="O5" s="47"/>
      <c r="P5" s="47"/>
      <c r="Q5" s="47"/>
      <c r="R5" s="46"/>
    </row>
    <row r="6" spans="2:21" s="2" customFormat="1" ht="38.25" customHeight="1" x14ac:dyDescent="0.25">
      <c r="B6" s="250"/>
      <c r="C6" s="16" t="s">
        <v>30</v>
      </c>
      <c r="D6" s="20" t="s">
        <v>32</v>
      </c>
      <c r="E6" s="17" t="s">
        <v>12</v>
      </c>
      <c r="F6" s="36">
        <v>45.5</v>
      </c>
      <c r="G6" s="3">
        <v>18.45</v>
      </c>
      <c r="H6" s="18">
        <f>+G6/F6</f>
        <v>0.4054945054945055</v>
      </c>
      <c r="I6" s="19">
        <v>1000</v>
      </c>
      <c r="J6" s="29">
        <f>+F6*I6</f>
        <v>45500</v>
      </c>
      <c r="K6" s="38">
        <f>-F6*30%+F6</f>
        <v>31.85</v>
      </c>
      <c r="L6" s="10">
        <f>+(K6*H6)-24.3%</f>
        <v>12.672000000000001</v>
      </c>
      <c r="M6" s="42">
        <f>+K6*I6</f>
        <v>31850</v>
      </c>
      <c r="N6" s="38"/>
      <c r="O6" s="10"/>
      <c r="P6" s="40"/>
      <c r="Q6" s="19"/>
      <c r="R6" s="30"/>
      <c r="S6" s="66"/>
    </row>
    <row r="7" spans="2:21" ht="99.75" thickBot="1" x14ac:dyDescent="0.3">
      <c r="B7" s="249" t="s">
        <v>0</v>
      </c>
      <c r="C7" s="11" t="s">
        <v>8</v>
      </c>
      <c r="D7" s="8" t="s">
        <v>9</v>
      </c>
      <c r="E7" s="21"/>
      <c r="F7" s="59"/>
      <c r="G7" s="59"/>
      <c r="H7" s="60"/>
      <c r="I7" s="61"/>
      <c r="J7" s="62"/>
      <c r="K7" s="44"/>
      <c r="L7" s="45"/>
      <c r="M7" s="46"/>
      <c r="N7" s="44"/>
      <c r="O7" s="47"/>
      <c r="P7" s="47"/>
      <c r="Q7" s="47"/>
      <c r="R7" s="46"/>
    </row>
    <row r="8" spans="2:21" ht="15.75" thickBot="1" x14ac:dyDescent="0.3">
      <c r="B8" s="250"/>
      <c r="C8" s="16" t="s">
        <v>10</v>
      </c>
      <c r="D8" s="20" t="s">
        <v>11</v>
      </c>
      <c r="E8" s="17" t="s">
        <v>12</v>
      </c>
      <c r="F8" s="36">
        <v>48.74</v>
      </c>
      <c r="G8" s="3">
        <v>27.450368000000005</v>
      </c>
      <c r="H8" s="18">
        <v>0.56320000000000003</v>
      </c>
      <c r="I8" s="19">
        <v>100</v>
      </c>
      <c r="J8" s="29">
        <f>+F8*I8</f>
        <v>4874</v>
      </c>
      <c r="K8" s="38">
        <f>-F8*30%+F8</f>
        <v>34.118000000000002</v>
      </c>
      <c r="L8" s="10">
        <f>+(K8*H8)/124.3%</f>
        <v>15.458775221238941</v>
      </c>
      <c r="M8" s="42">
        <f>+K8*I8</f>
        <v>3411.8</v>
      </c>
      <c r="N8" s="38">
        <f>+(-(K8-O8)*45%)+K8</f>
        <v>25.721348849557522</v>
      </c>
      <c r="O8" s="10">
        <f>+L8</f>
        <v>15.458775221238941</v>
      </c>
      <c r="P8" s="40">
        <f>+(K8-N8)/K8</f>
        <v>0.24610619469026554</v>
      </c>
      <c r="Q8" s="19">
        <v>100</v>
      </c>
      <c r="R8" s="30">
        <f>+Q8*N8</f>
        <v>2572.1348849557521</v>
      </c>
      <c r="S8" s="69">
        <f>+Q8*K8</f>
        <v>3411.8</v>
      </c>
    </row>
    <row r="9" spans="2:21" ht="81.75" thickBot="1" x14ac:dyDescent="0.3">
      <c r="B9" s="262" t="s">
        <v>0</v>
      </c>
      <c r="C9" s="1" t="s">
        <v>8</v>
      </c>
      <c r="D9" s="15" t="s">
        <v>19</v>
      </c>
      <c r="E9" s="54"/>
      <c r="F9" s="55"/>
      <c r="G9" s="56"/>
      <c r="H9" s="55"/>
      <c r="I9" s="57"/>
      <c r="J9" s="58"/>
      <c r="K9" s="48"/>
      <c r="L9" s="49"/>
      <c r="M9" s="50"/>
      <c r="N9" s="48"/>
      <c r="O9" s="49"/>
      <c r="P9" s="51"/>
      <c r="Q9" s="52"/>
      <c r="R9" s="53"/>
    </row>
    <row r="10" spans="2:21" ht="15.75" thickBot="1" x14ac:dyDescent="0.3">
      <c r="B10" s="263"/>
      <c r="C10" s="22" t="s">
        <v>20</v>
      </c>
      <c r="D10" s="23" t="s">
        <v>21</v>
      </c>
      <c r="E10" s="12" t="s">
        <v>22</v>
      </c>
      <c r="F10" s="37">
        <v>6.86</v>
      </c>
      <c r="G10" s="24">
        <v>1.3740580000000002</v>
      </c>
      <c r="H10" s="25">
        <v>0.20030000000000001</v>
      </c>
      <c r="I10" s="35">
        <v>50</v>
      </c>
      <c r="J10" s="41">
        <f>+F10*I10</f>
        <v>343</v>
      </c>
      <c r="K10" s="39">
        <f>-F10*30%+F10</f>
        <v>4.8020000000000005</v>
      </c>
      <c r="L10" s="24">
        <f>+(K10*H10)-24.3%</f>
        <v>0.71884060000000016</v>
      </c>
      <c r="M10" s="43">
        <f>+I10*K10</f>
        <v>240.10000000000002</v>
      </c>
      <c r="N10" s="39">
        <f>+(-(K10-O10)*23%)+K10</f>
        <v>3.8628733380000004</v>
      </c>
      <c r="O10" s="24">
        <f>+L10</f>
        <v>0.71884060000000016</v>
      </c>
      <c r="P10" s="26">
        <f>+(K10-N10)/K10</f>
        <v>0.19556990045814243</v>
      </c>
      <c r="Q10" s="27">
        <v>50</v>
      </c>
      <c r="R10" s="31">
        <f t="shared" ref="R10" si="0">+Q10*N10</f>
        <v>193.14366690000003</v>
      </c>
      <c r="S10" s="70">
        <f>+Q10*K10</f>
        <v>240.10000000000002</v>
      </c>
    </row>
    <row r="11" spans="2:21" x14ac:dyDescent="0.25">
      <c r="F11" s="264" t="s">
        <v>26</v>
      </c>
      <c r="G11" s="264"/>
      <c r="H11" s="264"/>
      <c r="I11" s="264"/>
      <c r="J11" s="33">
        <f>SUM(J6:J10)</f>
        <v>50717</v>
      </c>
      <c r="M11" s="33">
        <f>SUM(M6:M10)</f>
        <v>35501.9</v>
      </c>
      <c r="R11" s="33">
        <f>SUM(R6:R10)</f>
        <v>2765.2785518557521</v>
      </c>
      <c r="S11" s="71">
        <f>+S8+S10</f>
        <v>3651.9</v>
      </c>
      <c r="T11" s="67"/>
      <c r="U11" s="68"/>
    </row>
    <row r="12" spans="2:21" ht="15.75" thickBot="1" x14ac:dyDescent="0.3">
      <c r="F12" s="245" t="s">
        <v>27</v>
      </c>
      <c r="G12" s="245"/>
      <c r="H12" s="245"/>
      <c r="I12" s="245"/>
      <c r="J12" s="34">
        <v>1200</v>
      </c>
      <c r="K12" s="9"/>
      <c r="L12" s="28"/>
      <c r="M12" s="34">
        <v>1200</v>
      </c>
      <c r="R12" s="34">
        <f>+S12</f>
        <v>123.43790050673344</v>
      </c>
      <c r="S12" s="73">
        <f>(+M12/M11)*S11</f>
        <v>123.43790050673344</v>
      </c>
    </row>
    <row r="13" spans="2:21" ht="15.75" thickBot="1" x14ac:dyDescent="0.3">
      <c r="F13" s="245" t="s">
        <v>28</v>
      </c>
      <c r="G13" s="245"/>
      <c r="H13" s="245"/>
      <c r="I13" s="245"/>
      <c r="J13" s="32">
        <f>+J11+J12</f>
        <v>51917</v>
      </c>
      <c r="M13" s="32">
        <f>+M11+M12</f>
        <v>36701.9</v>
      </c>
      <c r="R13" s="72">
        <f>SUM(R11:R12)</f>
        <v>2888.7164523624856</v>
      </c>
      <c r="S13" s="32">
        <f>+S11+S12</f>
        <v>3775.3379005067336</v>
      </c>
    </row>
    <row r="14" spans="2:21" ht="15.75" thickBot="1" x14ac:dyDescent="0.3">
      <c r="K14" s="9"/>
      <c r="P14" s="239" t="s">
        <v>14</v>
      </c>
      <c r="Q14" s="239"/>
      <c r="R14" s="240"/>
      <c r="S14" s="77">
        <f>+(S13-R13)/S13</f>
        <v>0.23484558773540345</v>
      </c>
    </row>
    <row r="15" spans="2:21" x14ac:dyDescent="0.25">
      <c r="K15" s="9"/>
      <c r="P15" s="74"/>
      <c r="Q15" s="74"/>
      <c r="R15" s="75"/>
      <c r="S15" s="76"/>
    </row>
    <row r="16" spans="2:21" ht="19.5" customHeight="1" x14ac:dyDescent="0.35">
      <c r="C16" s="227" t="s">
        <v>36</v>
      </c>
      <c r="D16" s="227"/>
      <c r="E16" s="227"/>
      <c r="F16" s="227"/>
      <c r="G16" s="227"/>
      <c r="H16" s="227"/>
      <c r="I16" s="227"/>
      <c r="J16" s="227"/>
      <c r="K16" s="227"/>
      <c r="L16" s="227"/>
      <c r="M16" s="227"/>
      <c r="N16" s="227"/>
      <c r="O16" s="227"/>
      <c r="P16" s="227"/>
      <c r="Q16" s="227"/>
      <c r="R16" s="227"/>
    </row>
    <row r="18" spans="3:17" ht="67.5" customHeight="1" x14ac:dyDescent="0.25">
      <c r="D18" s="65" t="s">
        <v>7</v>
      </c>
      <c r="E18" s="234" t="s">
        <v>29</v>
      </c>
      <c r="F18" s="234"/>
      <c r="G18" s="234"/>
      <c r="H18" s="234"/>
      <c r="I18" s="234"/>
      <c r="J18" s="234"/>
      <c r="K18" s="228" t="s">
        <v>93</v>
      </c>
      <c r="L18" s="229"/>
      <c r="M18" s="228" t="s">
        <v>91</v>
      </c>
      <c r="N18" s="229"/>
      <c r="O18" s="228" t="s">
        <v>92</v>
      </c>
      <c r="P18" s="229"/>
      <c r="Q18" s="230"/>
    </row>
    <row r="19" spans="3:17" x14ac:dyDescent="0.25">
      <c r="D19" s="13" t="str">
        <f>+B7</f>
        <v>OS1</v>
      </c>
      <c r="E19" s="235">
        <f>+M13</f>
        <v>36701.9</v>
      </c>
      <c r="F19" s="235"/>
      <c r="G19" s="235"/>
      <c r="H19" s="235"/>
      <c r="I19" s="235"/>
      <c r="J19" s="235"/>
      <c r="K19" s="236">
        <f>+S13</f>
        <v>3775.3379005067336</v>
      </c>
      <c r="L19" s="237"/>
      <c r="M19" s="236">
        <f>+R13</f>
        <v>2888.7164523624856</v>
      </c>
      <c r="N19" s="238"/>
      <c r="O19" s="231">
        <f>+K19/E19</f>
        <v>0.10286491708894453</v>
      </c>
      <c r="P19" s="232"/>
      <c r="Q19" s="233"/>
    </row>
    <row r="22" spans="3:17" x14ac:dyDescent="0.25">
      <c r="C22" s="64" t="s">
        <v>34</v>
      </c>
    </row>
    <row r="23" spans="3:17" x14ac:dyDescent="0.25">
      <c r="C23" s="64" t="s">
        <v>35</v>
      </c>
    </row>
    <row r="26" spans="3:17" x14ac:dyDescent="0.25">
      <c r="C26" s="146" t="s">
        <v>75</v>
      </c>
      <c r="D26" s="147"/>
      <c r="E26" s="148"/>
      <c r="F26" s="148"/>
      <c r="G26" s="149"/>
      <c r="H26" s="149"/>
      <c r="I26" s="149"/>
      <c r="J26" s="149"/>
      <c r="K26" s="150"/>
      <c r="L26" s="151"/>
    </row>
    <row r="27" spans="3:17" ht="15.75" x14ac:dyDescent="0.25">
      <c r="C27" s="139" t="s">
        <v>76</v>
      </c>
      <c r="D27" s="127"/>
      <c r="E27" s="128"/>
      <c r="F27" s="128"/>
      <c r="G27" s="128"/>
      <c r="H27" s="128"/>
      <c r="I27" s="128"/>
      <c r="J27" s="128"/>
      <c r="L27" s="87"/>
    </row>
    <row r="28" spans="3:17" x14ac:dyDescent="0.25">
      <c r="C28" s="140" t="s">
        <v>77</v>
      </c>
      <c r="D28" s="141">
        <f>+K19</f>
        <v>3775.3379005067336</v>
      </c>
      <c r="E28" s="140" t="s">
        <v>78</v>
      </c>
      <c r="F28" s="272">
        <f>+S11</f>
        <v>3651.9</v>
      </c>
      <c r="G28" s="272"/>
      <c r="H28" s="142" t="s">
        <v>79</v>
      </c>
      <c r="I28" s="142"/>
      <c r="J28" s="141">
        <f>+S12</f>
        <v>123.43790050673344</v>
      </c>
      <c r="K28" s="130" t="s">
        <v>80</v>
      </c>
      <c r="L28" s="87"/>
    </row>
    <row r="29" spans="3:17" x14ac:dyDescent="0.25">
      <c r="C29" s="131"/>
      <c r="D29" s="131"/>
      <c r="E29" s="126"/>
      <c r="F29" s="126"/>
      <c r="G29" s="126"/>
      <c r="H29" s="126"/>
      <c r="I29" s="126"/>
      <c r="J29" s="126"/>
      <c r="L29" s="87"/>
    </row>
    <row r="30" spans="3:17" x14ac:dyDescent="0.25">
      <c r="C30" s="273" t="s">
        <v>81</v>
      </c>
      <c r="D30" s="273"/>
      <c r="E30" s="273"/>
      <c r="F30" s="273"/>
      <c r="G30" s="273"/>
      <c r="H30" s="273"/>
      <c r="I30" s="273"/>
      <c r="J30" s="132"/>
      <c r="L30" s="87"/>
    </row>
    <row r="31" spans="3:17" x14ac:dyDescent="0.25">
      <c r="C31" s="274" t="s">
        <v>82</v>
      </c>
      <c r="D31" s="274"/>
      <c r="E31" s="152"/>
      <c r="F31" s="152"/>
      <c r="G31" s="152"/>
      <c r="H31" s="274" t="s">
        <v>83</v>
      </c>
      <c r="I31" s="274"/>
      <c r="J31" s="153" t="s">
        <v>84</v>
      </c>
      <c r="K31" s="152"/>
      <c r="L31" s="154"/>
      <c r="M31" s="274" t="s">
        <v>85</v>
      </c>
      <c r="N31" s="274"/>
    </row>
    <row r="32" spans="3:17" x14ac:dyDescent="0.25">
      <c r="C32" s="159" t="s">
        <v>0</v>
      </c>
      <c r="D32" s="155" t="s">
        <v>94</v>
      </c>
      <c r="E32" s="156"/>
      <c r="F32" s="156"/>
      <c r="G32" s="156"/>
      <c r="H32" s="275">
        <f>+F28</f>
        <v>3651.9</v>
      </c>
      <c r="I32" s="270"/>
      <c r="J32" s="160">
        <f>+J28</f>
        <v>123.43790050673344</v>
      </c>
      <c r="K32" s="156"/>
      <c r="L32" s="158"/>
      <c r="M32" s="270">
        <f>+H32+J32</f>
        <v>3775.3379005067336</v>
      </c>
      <c r="N32" s="270"/>
    </row>
    <row r="33" spans="3:14" x14ac:dyDescent="0.25">
      <c r="C33" s="159"/>
      <c r="D33" s="155"/>
      <c r="E33" s="156"/>
      <c r="F33" s="156"/>
      <c r="G33" s="156"/>
      <c r="H33" s="270">
        <v>0</v>
      </c>
      <c r="I33" s="270"/>
      <c r="J33" s="157">
        <v>0</v>
      </c>
      <c r="K33" s="156"/>
      <c r="L33" s="158"/>
      <c r="M33" s="270">
        <f>+H33+J33</f>
        <v>0</v>
      </c>
      <c r="N33" s="270"/>
    </row>
    <row r="34" spans="3:14" x14ac:dyDescent="0.25">
      <c r="D34" s="136" t="s">
        <v>85</v>
      </c>
      <c r="H34" s="271">
        <f>+H32+H33</f>
        <v>3651.9</v>
      </c>
      <c r="I34" s="271"/>
      <c r="J34" s="137">
        <f>+J32+J33</f>
        <v>123.43790050673344</v>
      </c>
      <c r="L34" s="87"/>
      <c r="M34" s="271">
        <f>+M32+M33</f>
        <v>3775.3379005067336</v>
      </c>
      <c r="N34" s="271"/>
    </row>
    <row r="35" spans="3:14" x14ac:dyDescent="0.25">
      <c r="L35" s="87"/>
    </row>
    <row r="36" spans="3:14" ht="15.75" x14ac:dyDescent="0.25">
      <c r="C36" s="139" t="s">
        <v>90</v>
      </c>
      <c r="D36" s="127"/>
      <c r="E36" s="128"/>
      <c r="F36" s="128"/>
      <c r="G36" s="128"/>
      <c r="H36" s="128"/>
      <c r="I36" s="128"/>
      <c r="J36" s="128"/>
      <c r="L36" s="87"/>
    </row>
    <row r="37" spans="3:14" x14ac:dyDescent="0.25">
      <c r="C37" s="140" t="s">
        <v>77</v>
      </c>
      <c r="D37" s="141">
        <f>(-F28*20%)+D28</f>
        <v>3044.9579005067335</v>
      </c>
      <c r="E37" s="140" t="s">
        <v>78</v>
      </c>
      <c r="F37" s="272">
        <f>+R11</f>
        <v>2765.2785518557521</v>
      </c>
      <c r="G37" s="272" t="s">
        <v>79</v>
      </c>
      <c r="H37" s="142" t="s">
        <v>79</v>
      </c>
      <c r="I37" s="142"/>
      <c r="J37" s="141">
        <f>+R12</f>
        <v>123.43790050673344</v>
      </c>
      <c r="K37" s="130" t="s">
        <v>80</v>
      </c>
      <c r="L37" s="87"/>
    </row>
    <row r="38" spans="3:14" x14ac:dyDescent="0.25">
      <c r="C38" s="274" t="s">
        <v>82</v>
      </c>
      <c r="D38" s="274"/>
      <c r="E38" s="152"/>
      <c r="F38" s="152"/>
      <c r="G38" s="152"/>
      <c r="H38" s="274" t="s">
        <v>83</v>
      </c>
      <c r="I38" s="274"/>
      <c r="J38" s="153" t="s">
        <v>84</v>
      </c>
      <c r="K38" s="152"/>
      <c r="L38" s="154"/>
      <c r="M38" s="274" t="s">
        <v>85</v>
      </c>
      <c r="N38" s="274"/>
    </row>
    <row r="39" spans="3:14" x14ac:dyDescent="0.25">
      <c r="C39" s="159" t="str">
        <f>+C32</f>
        <v>OS1</v>
      </c>
      <c r="D39" s="155" t="str">
        <f>+D32</f>
        <v>Scavi</v>
      </c>
      <c r="E39" s="156"/>
      <c r="F39" s="156"/>
      <c r="G39" s="156"/>
      <c r="H39" s="275">
        <f>+F37</f>
        <v>2765.2785518557521</v>
      </c>
      <c r="I39" s="270"/>
      <c r="J39" s="160">
        <f>+J37</f>
        <v>123.43790050673344</v>
      </c>
      <c r="K39" s="156"/>
      <c r="L39" s="158"/>
      <c r="M39" s="270">
        <f>+H39+J39</f>
        <v>2888.7164523624856</v>
      </c>
      <c r="N39" s="270"/>
    </row>
    <row r="40" spans="3:14" x14ac:dyDescent="0.25">
      <c r="C40" s="159"/>
      <c r="D40" s="155"/>
      <c r="E40" s="156"/>
      <c r="F40" s="156"/>
      <c r="G40" s="156"/>
      <c r="H40" s="270">
        <f>-H33*20%+H33</f>
        <v>0</v>
      </c>
      <c r="I40" s="270"/>
      <c r="J40" s="157">
        <v>0</v>
      </c>
      <c r="K40" s="156"/>
      <c r="L40" s="158"/>
      <c r="M40" s="270">
        <f>+H40+J40</f>
        <v>0</v>
      </c>
      <c r="N40" s="270"/>
    </row>
    <row r="41" spans="3:14" x14ac:dyDescent="0.25">
      <c r="D41" s="136" t="s">
        <v>85</v>
      </c>
      <c r="H41" s="271">
        <f>+H39+H40</f>
        <v>2765.2785518557521</v>
      </c>
      <c r="I41" s="271"/>
      <c r="J41" s="137">
        <f>+J39+J40</f>
        <v>123.43790050673344</v>
      </c>
      <c r="L41" s="87"/>
      <c r="M41" s="271">
        <f>+M39+M40</f>
        <v>2888.7164523624856</v>
      </c>
      <c r="N41" s="271"/>
    </row>
  </sheetData>
  <mergeCells count="50">
    <mergeCell ref="M32:N32"/>
    <mergeCell ref="M33:N33"/>
    <mergeCell ref="M34:N34"/>
    <mergeCell ref="H39:I39"/>
    <mergeCell ref="M39:N39"/>
    <mergeCell ref="H40:I40"/>
    <mergeCell ref="M40:N40"/>
    <mergeCell ref="H41:I41"/>
    <mergeCell ref="M41:N41"/>
    <mergeCell ref="F28:G28"/>
    <mergeCell ref="C30:I30"/>
    <mergeCell ref="C31:D31"/>
    <mergeCell ref="H31:I31"/>
    <mergeCell ref="H32:I32"/>
    <mergeCell ref="H33:I33"/>
    <mergeCell ref="H34:I34"/>
    <mergeCell ref="F37:G37"/>
    <mergeCell ref="C38:D38"/>
    <mergeCell ref="H38:I38"/>
    <mergeCell ref="M38:N38"/>
    <mergeCell ref="M31:N31"/>
    <mergeCell ref="B1:S1"/>
    <mergeCell ref="S2:S4"/>
    <mergeCell ref="F13:I13"/>
    <mergeCell ref="B9:B10"/>
    <mergeCell ref="F11:I11"/>
    <mergeCell ref="B7:B8"/>
    <mergeCell ref="K2:M2"/>
    <mergeCell ref="N2:R2"/>
    <mergeCell ref="P14:R14"/>
    <mergeCell ref="O3:O4"/>
    <mergeCell ref="P3:P4"/>
    <mergeCell ref="Q3:Q4"/>
    <mergeCell ref="F12:I12"/>
    <mergeCell ref="B3:J3"/>
    <mergeCell ref="R3:R4"/>
    <mergeCell ref="B5:B6"/>
    <mergeCell ref="K3:K4"/>
    <mergeCell ref="L3:L4"/>
    <mergeCell ref="M3:M4"/>
    <mergeCell ref="N3:N4"/>
    <mergeCell ref="C16:R16"/>
    <mergeCell ref="O18:Q18"/>
    <mergeCell ref="O19:Q19"/>
    <mergeCell ref="E18:J18"/>
    <mergeCell ref="E19:J19"/>
    <mergeCell ref="K19:L19"/>
    <mergeCell ref="K18:L18"/>
    <mergeCell ref="M18:N18"/>
    <mergeCell ref="M19:N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45"/>
  <sheetViews>
    <sheetView showGridLines="0" workbookViewId="0">
      <selection activeCell="L15" sqref="L15"/>
    </sheetView>
  </sheetViews>
  <sheetFormatPr defaultRowHeight="15" x14ac:dyDescent="0.25"/>
  <cols>
    <col min="3" max="3" width="10" bestFit="1" customWidth="1"/>
    <col min="4" max="4" width="49" customWidth="1"/>
    <col min="6" max="6" width="10.7109375" bestFit="1" customWidth="1"/>
    <col min="7" max="7" width="12.85546875" customWidth="1"/>
    <col min="9" max="9" width="11.7109375" customWidth="1"/>
    <col min="10" max="10" width="10.5703125" customWidth="1"/>
    <col min="11" max="11" width="10.7109375" bestFit="1" customWidth="1"/>
    <col min="12" max="12" width="9.140625" style="87"/>
  </cols>
  <sheetData>
    <row r="1" spans="3:12" ht="21" customHeight="1" x14ac:dyDescent="0.25">
      <c r="C1" s="278" t="s">
        <v>37</v>
      </c>
      <c r="D1" s="278"/>
      <c r="E1" s="278"/>
      <c r="F1" s="278"/>
      <c r="G1" s="278"/>
      <c r="H1" s="278"/>
      <c r="I1" s="278"/>
      <c r="J1" s="278"/>
      <c r="K1" s="278"/>
      <c r="L1" s="278"/>
    </row>
    <row r="2" spans="3:12" ht="15.75" thickBot="1" x14ac:dyDescent="0.3"/>
    <row r="3" spans="3:12" ht="27" customHeight="1" thickBot="1" x14ac:dyDescent="0.3">
      <c r="C3" s="285" t="s">
        <v>33</v>
      </c>
      <c r="D3" s="285"/>
      <c r="E3" s="285"/>
      <c r="F3" s="285"/>
      <c r="G3" s="286"/>
      <c r="H3" s="280" t="s">
        <v>71</v>
      </c>
      <c r="I3" s="281"/>
      <c r="J3" s="282" t="s">
        <v>23</v>
      </c>
      <c r="K3" s="283"/>
      <c r="L3" s="284"/>
    </row>
    <row r="4" spans="3:12" ht="15" customHeight="1" x14ac:dyDescent="0.25">
      <c r="C4" s="285"/>
      <c r="D4" s="285"/>
      <c r="E4" s="285"/>
      <c r="F4" s="285"/>
      <c r="G4" s="286"/>
      <c r="H4" s="293" t="s">
        <v>18</v>
      </c>
      <c r="I4" s="296" t="s">
        <v>39</v>
      </c>
      <c r="J4" s="299" t="s">
        <v>16</v>
      </c>
      <c r="K4" s="302" t="s">
        <v>40</v>
      </c>
      <c r="L4" s="289" t="s">
        <v>68</v>
      </c>
    </row>
    <row r="5" spans="3:12" ht="15" customHeight="1" x14ac:dyDescent="0.25">
      <c r="C5" s="285"/>
      <c r="D5" s="285"/>
      <c r="E5" s="285"/>
      <c r="F5" s="285"/>
      <c r="G5" s="286"/>
      <c r="H5" s="294"/>
      <c r="I5" s="297"/>
      <c r="J5" s="300"/>
      <c r="K5" s="303"/>
      <c r="L5" s="290"/>
    </row>
    <row r="6" spans="3:12" ht="13.5" customHeight="1" x14ac:dyDescent="0.25">
      <c r="C6" s="285"/>
      <c r="D6" s="285"/>
      <c r="E6" s="285"/>
      <c r="F6" s="285"/>
      <c r="G6" s="286"/>
      <c r="H6" s="294"/>
      <c r="I6" s="297"/>
      <c r="J6" s="300"/>
      <c r="K6" s="303"/>
      <c r="L6" s="290"/>
    </row>
    <row r="7" spans="3:12" ht="6.75" hidden="1" customHeight="1" x14ac:dyDescent="0.25">
      <c r="C7" s="285"/>
      <c r="D7" s="285"/>
      <c r="E7" s="285"/>
      <c r="F7" s="285"/>
      <c r="G7" s="286"/>
      <c r="H7" s="294"/>
      <c r="I7" s="297"/>
      <c r="J7" s="300"/>
      <c r="K7" s="303"/>
      <c r="L7" s="290"/>
    </row>
    <row r="8" spans="3:12" ht="15" customHeight="1" thickBot="1" x14ac:dyDescent="0.3">
      <c r="C8" s="91"/>
      <c r="D8" s="292" t="s">
        <v>69</v>
      </c>
      <c r="E8" s="292"/>
      <c r="F8" s="305">
        <v>0.17</v>
      </c>
      <c r="G8" s="305"/>
      <c r="H8" s="294"/>
      <c r="I8" s="297"/>
      <c r="J8" s="300"/>
      <c r="K8" s="303"/>
      <c r="L8" s="290"/>
    </row>
    <row r="9" spans="3:12" ht="28.5" customHeight="1" thickBot="1" x14ac:dyDescent="0.3">
      <c r="C9" s="287" t="s">
        <v>70</v>
      </c>
      <c r="D9" s="288"/>
      <c r="E9" s="125" t="s">
        <v>74</v>
      </c>
      <c r="F9" s="125" t="s">
        <v>73</v>
      </c>
      <c r="G9" s="124" t="s">
        <v>72</v>
      </c>
      <c r="H9" s="295"/>
      <c r="I9" s="298"/>
      <c r="J9" s="301"/>
      <c r="K9" s="304"/>
      <c r="L9" s="291"/>
    </row>
    <row r="10" spans="3:12" x14ac:dyDescent="0.25">
      <c r="C10" s="84"/>
      <c r="D10" s="85" t="s">
        <v>45</v>
      </c>
      <c r="E10" s="86"/>
      <c r="F10" s="85"/>
      <c r="G10" s="86"/>
      <c r="H10" s="101"/>
      <c r="I10" s="93"/>
      <c r="J10" s="101"/>
      <c r="K10" s="98"/>
      <c r="L10" s="99"/>
    </row>
    <row r="11" spans="3:12" x14ac:dyDescent="0.25">
      <c r="C11" s="78"/>
      <c r="D11" s="79" t="s">
        <v>46</v>
      </c>
      <c r="E11" s="80"/>
      <c r="F11" s="79"/>
      <c r="G11" s="80"/>
      <c r="H11" s="113"/>
      <c r="I11" s="114"/>
      <c r="J11" s="103"/>
      <c r="K11" s="94"/>
      <c r="L11" s="95"/>
    </row>
    <row r="12" spans="3:12" ht="15" customHeight="1" x14ac:dyDescent="0.25">
      <c r="C12" s="306" t="s">
        <v>47</v>
      </c>
      <c r="D12" s="81" t="s">
        <v>48</v>
      </c>
      <c r="E12" s="307"/>
      <c r="F12" s="306"/>
      <c r="G12" s="307"/>
      <c r="H12" s="113"/>
      <c r="I12" s="114"/>
      <c r="J12" s="103"/>
      <c r="K12" s="94"/>
      <c r="L12" s="95"/>
    </row>
    <row r="13" spans="3:12" ht="33.75" x14ac:dyDescent="0.25">
      <c r="C13" s="306"/>
      <c r="D13" s="82" t="s">
        <v>49</v>
      </c>
      <c r="E13" s="307"/>
      <c r="F13" s="306"/>
      <c r="G13" s="307"/>
      <c r="H13" s="115"/>
      <c r="I13" s="116"/>
      <c r="J13" s="121"/>
      <c r="K13" s="96"/>
      <c r="L13" s="97"/>
    </row>
    <row r="14" spans="3:12" x14ac:dyDescent="0.25">
      <c r="C14" s="83" t="s">
        <v>42</v>
      </c>
      <c r="D14" s="81" t="s">
        <v>50</v>
      </c>
      <c r="E14" s="80"/>
      <c r="F14" s="79"/>
      <c r="G14" s="80"/>
      <c r="H14" s="115"/>
      <c r="I14" s="116"/>
      <c r="J14" s="121"/>
      <c r="K14" s="96"/>
      <c r="L14" s="97"/>
    </row>
    <row r="15" spans="3:12" x14ac:dyDescent="0.25">
      <c r="C15" s="104"/>
      <c r="D15" s="105" t="s">
        <v>51</v>
      </c>
      <c r="E15" s="106" t="s">
        <v>44</v>
      </c>
      <c r="F15" s="107">
        <v>191.6</v>
      </c>
      <c r="G15" s="108">
        <v>0.21840000000000001</v>
      </c>
      <c r="H15" s="117">
        <f>(ROUND(+F15-F15*F8,2))</f>
        <v>159.03</v>
      </c>
      <c r="I15" s="118">
        <f>ROUND(+H15*G15,2)</f>
        <v>34.729999999999997</v>
      </c>
      <c r="J15" s="111">
        <v>130</v>
      </c>
      <c r="K15" s="112">
        <f>+I15</f>
        <v>34.729999999999997</v>
      </c>
      <c r="L15" s="109">
        <f>-(+H15-J15)/H15</f>
        <v>-0.1825441740552097</v>
      </c>
    </row>
    <row r="16" spans="3:12" x14ac:dyDescent="0.25">
      <c r="C16" s="83" t="s">
        <v>43</v>
      </c>
      <c r="D16" s="81" t="s">
        <v>52</v>
      </c>
      <c r="E16" s="80"/>
      <c r="F16" s="79"/>
      <c r="G16" s="80"/>
      <c r="H16" s="115"/>
      <c r="I16" s="116"/>
      <c r="J16" s="121"/>
      <c r="K16" s="96"/>
      <c r="L16" s="97"/>
    </row>
    <row r="17" spans="3:12" x14ac:dyDescent="0.25">
      <c r="C17" s="104"/>
      <c r="D17" s="105" t="s">
        <v>53</v>
      </c>
      <c r="E17" s="106" t="s">
        <v>44</v>
      </c>
      <c r="F17" s="107">
        <v>139.46</v>
      </c>
      <c r="G17" s="108">
        <v>0.3</v>
      </c>
      <c r="H17" s="117">
        <f>(ROUND(+F17-F17*F8,2))</f>
        <v>115.75</v>
      </c>
      <c r="I17" s="118">
        <f>ROUND(+H17*G17,2)</f>
        <v>34.729999999999997</v>
      </c>
      <c r="J17" s="111">
        <v>95</v>
      </c>
      <c r="K17" s="112">
        <f>+I17</f>
        <v>34.729999999999997</v>
      </c>
      <c r="L17" s="109">
        <f>-(+H17-J17)/H17</f>
        <v>-0.17926565874730022</v>
      </c>
    </row>
    <row r="18" spans="3:12" x14ac:dyDescent="0.25">
      <c r="C18" s="306" t="s">
        <v>54</v>
      </c>
      <c r="D18" s="81" t="s">
        <v>55</v>
      </c>
      <c r="E18" s="307"/>
      <c r="F18" s="306"/>
      <c r="G18" s="307"/>
      <c r="H18" s="115"/>
      <c r="I18" s="116"/>
      <c r="J18" s="121"/>
      <c r="K18" s="96"/>
      <c r="L18" s="97"/>
    </row>
    <row r="19" spans="3:12" ht="33.75" x14ac:dyDescent="0.25">
      <c r="C19" s="306"/>
      <c r="D19" s="82" t="s">
        <v>56</v>
      </c>
      <c r="E19" s="307"/>
      <c r="F19" s="306"/>
      <c r="G19" s="307"/>
      <c r="H19" s="115"/>
      <c r="I19" s="116"/>
      <c r="J19" s="121"/>
      <c r="K19" s="96"/>
      <c r="L19" s="97"/>
    </row>
    <row r="20" spans="3:12" x14ac:dyDescent="0.25">
      <c r="C20" s="104"/>
      <c r="D20" s="105" t="s">
        <v>57</v>
      </c>
      <c r="E20" s="106" t="s">
        <v>44</v>
      </c>
      <c r="F20" s="107">
        <v>104.75</v>
      </c>
      <c r="G20" s="110"/>
      <c r="H20" s="117">
        <f>(ROUND(+F20-F20*F8,2))</f>
        <v>86.94</v>
      </c>
      <c r="I20" s="118">
        <f>ROUND(+H20*G20,2)</f>
        <v>0</v>
      </c>
      <c r="J20" s="111">
        <v>70</v>
      </c>
      <c r="K20" s="112">
        <f>+I20</f>
        <v>0</v>
      </c>
      <c r="L20" s="109">
        <f>-(+H20-J20)/H20</f>
        <v>-0.19484702093397743</v>
      </c>
    </row>
    <row r="21" spans="3:12" ht="22.5" x14ac:dyDescent="0.25">
      <c r="C21" s="84"/>
      <c r="D21" s="85" t="s">
        <v>58</v>
      </c>
      <c r="E21" s="86"/>
      <c r="F21" s="85"/>
      <c r="G21" s="86"/>
      <c r="H21" s="101"/>
      <c r="I21" s="93"/>
      <c r="J21" s="101"/>
      <c r="K21" s="98"/>
      <c r="L21" s="99"/>
    </row>
    <row r="22" spans="3:12" x14ac:dyDescent="0.25">
      <c r="C22" s="78"/>
      <c r="D22" s="79" t="s">
        <v>59</v>
      </c>
      <c r="E22" s="80"/>
      <c r="F22" s="79"/>
      <c r="G22" s="80"/>
      <c r="H22" s="113"/>
      <c r="I22" s="114"/>
      <c r="J22" s="103"/>
      <c r="K22" s="94"/>
      <c r="L22" s="95"/>
    </row>
    <row r="23" spans="3:12" x14ac:dyDescent="0.25">
      <c r="C23" s="306" t="s">
        <v>60</v>
      </c>
      <c r="D23" s="81" t="s">
        <v>61</v>
      </c>
      <c r="E23" s="307"/>
      <c r="F23" s="306"/>
      <c r="G23" s="307"/>
      <c r="H23" s="113"/>
      <c r="I23" s="114"/>
      <c r="J23" s="103"/>
      <c r="K23" s="94"/>
      <c r="L23" s="95"/>
    </row>
    <row r="24" spans="3:12" ht="33.75" x14ac:dyDescent="0.25">
      <c r="C24" s="306"/>
      <c r="D24" s="82" t="s">
        <v>62</v>
      </c>
      <c r="E24" s="307"/>
      <c r="F24" s="306"/>
      <c r="G24" s="307"/>
      <c r="H24" s="113"/>
      <c r="I24" s="114"/>
      <c r="J24" s="103"/>
      <c r="K24" s="94"/>
      <c r="L24" s="95"/>
    </row>
    <row r="25" spans="3:12" x14ac:dyDescent="0.25">
      <c r="C25" s="104"/>
      <c r="D25" s="105" t="s">
        <v>63</v>
      </c>
      <c r="E25" s="106" t="s">
        <v>44</v>
      </c>
      <c r="F25" s="107">
        <v>8.76</v>
      </c>
      <c r="G25" s="108">
        <v>0.37</v>
      </c>
      <c r="H25" s="117">
        <f>(ROUND(+F25-F25*F8,2))</f>
        <v>7.27</v>
      </c>
      <c r="I25" s="118">
        <f>ROUND(+H25*G25,2)</f>
        <v>2.69</v>
      </c>
      <c r="J25" s="111">
        <v>5.7</v>
      </c>
      <c r="K25" s="112">
        <f>+I25</f>
        <v>2.69</v>
      </c>
      <c r="L25" s="109">
        <f>-(+H25-J25)/H25</f>
        <v>-0.21595598349381012</v>
      </c>
    </row>
    <row r="26" spans="3:12" x14ac:dyDescent="0.25">
      <c r="C26" s="306" t="s">
        <v>64</v>
      </c>
      <c r="D26" s="81" t="s">
        <v>65</v>
      </c>
      <c r="E26" s="307"/>
      <c r="F26" s="306"/>
      <c r="G26" s="307"/>
      <c r="H26" s="113"/>
      <c r="I26" s="114"/>
      <c r="J26" s="103"/>
      <c r="K26" s="94"/>
      <c r="L26" s="95"/>
    </row>
    <row r="27" spans="3:12" ht="33.75" x14ac:dyDescent="0.25">
      <c r="C27" s="306"/>
      <c r="D27" s="82" t="s">
        <v>66</v>
      </c>
      <c r="E27" s="307"/>
      <c r="F27" s="306"/>
      <c r="G27" s="307"/>
      <c r="H27" s="113"/>
      <c r="I27" s="114"/>
      <c r="J27" s="103"/>
      <c r="K27" s="94"/>
      <c r="L27" s="95"/>
    </row>
    <row r="28" spans="3:12" ht="15.75" thickBot="1" x14ac:dyDescent="0.3">
      <c r="C28" s="88"/>
      <c r="D28" s="89" t="s">
        <v>67</v>
      </c>
      <c r="E28" s="90" t="s">
        <v>44</v>
      </c>
      <c r="F28" s="102">
        <v>5.8</v>
      </c>
      <c r="G28" s="92">
        <v>0.42949999999999999</v>
      </c>
      <c r="H28" s="119">
        <f>(ROUND(+F28-F28*F8,2))</f>
        <v>4.8099999999999996</v>
      </c>
      <c r="I28" s="120">
        <f>ROUND(+H28*G28,2)</f>
        <v>2.0699999999999998</v>
      </c>
      <c r="J28" s="122">
        <v>4</v>
      </c>
      <c r="K28" s="123">
        <f>+I28</f>
        <v>2.0699999999999998</v>
      </c>
      <c r="L28" s="100">
        <f>-(+H28-J28)/H28</f>
        <v>-0.16839916839916833</v>
      </c>
    </row>
    <row r="30" spans="3:12" x14ac:dyDescent="0.25">
      <c r="C30" s="146" t="s">
        <v>75</v>
      </c>
      <c r="D30" s="147"/>
      <c r="E30" s="148"/>
      <c r="F30" s="148"/>
      <c r="G30" s="149"/>
      <c r="H30" s="149"/>
      <c r="I30" s="149"/>
      <c r="J30" s="149"/>
      <c r="K30" s="150"/>
      <c r="L30" s="151"/>
    </row>
    <row r="31" spans="3:12" ht="15.75" x14ac:dyDescent="0.25">
      <c r="C31" s="139" t="s">
        <v>76</v>
      </c>
      <c r="D31" s="127"/>
      <c r="E31" s="128"/>
      <c r="F31" s="128"/>
      <c r="G31" s="128"/>
      <c r="H31" s="128"/>
      <c r="I31" s="128"/>
      <c r="J31" s="128"/>
    </row>
    <row r="32" spans="3:12" x14ac:dyDescent="0.25">
      <c r="C32" s="140" t="s">
        <v>77</v>
      </c>
      <c r="D32" s="129">
        <v>10000</v>
      </c>
      <c r="E32" s="140" t="s">
        <v>78</v>
      </c>
      <c r="F32" s="272">
        <v>9000</v>
      </c>
      <c r="G32" s="272"/>
      <c r="H32" s="142" t="s">
        <v>79</v>
      </c>
      <c r="I32" s="142"/>
      <c r="J32" s="129">
        <v>1000</v>
      </c>
      <c r="K32" s="130" t="s">
        <v>80</v>
      </c>
    </row>
    <row r="33" spans="3:11" x14ac:dyDescent="0.25">
      <c r="C33" s="131"/>
      <c r="D33" s="131"/>
      <c r="E33" s="126"/>
      <c r="F33" s="126"/>
      <c r="G33" s="126"/>
      <c r="H33" s="126"/>
      <c r="I33" s="126"/>
      <c r="J33" s="126"/>
    </row>
    <row r="34" spans="3:11" x14ac:dyDescent="0.25">
      <c r="C34" s="273" t="s">
        <v>81</v>
      </c>
      <c r="D34" s="273"/>
      <c r="E34" s="273"/>
      <c r="F34" s="273"/>
      <c r="G34" s="273"/>
      <c r="H34" s="273"/>
      <c r="I34" s="273"/>
      <c r="J34" s="132"/>
    </row>
    <row r="35" spans="3:11" x14ac:dyDescent="0.25">
      <c r="C35" s="279" t="s">
        <v>82</v>
      </c>
      <c r="D35" s="279"/>
      <c r="E35" s="279" t="s">
        <v>83</v>
      </c>
      <c r="F35" s="279"/>
      <c r="G35" s="133" t="s">
        <v>84</v>
      </c>
      <c r="H35" s="279" t="s">
        <v>85</v>
      </c>
      <c r="I35" s="279"/>
      <c r="J35" s="143"/>
    </row>
    <row r="36" spans="3:11" x14ac:dyDescent="0.25">
      <c r="C36" s="134" t="s">
        <v>86</v>
      </c>
      <c r="D36" s="135" t="s">
        <v>87</v>
      </c>
      <c r="E36" s="276">
        <v>4000</v>
      </c>
      <c r="F36" s="276"/>
      <c r="G36" s="144">
        <v>450</v>
      </c>
      <c r="H36" s="276">
        <f>+E36+G36</f>
        <v>4450</v>
      </c>
      <c r="I36" s="276"/>
      <c r="J36" s="145"/>
    </row>
    <row r="37" spans="3:11" x14ac:dyDescent="0.25">
      <c r="C37" s="134" t="s">
        <v>88</v>
      </c>
      <c r="D37" s="135" t="s">
        <v>89</v>
      </c>
      <c r="E37" s="276">
        <v>5000</v>
      </c>
      <c r="F37" s="276"/>
      <c r="G37" s="144">
        <v>550</v>
      </c>
      <c r="H37" s="276">
        <f>+E37+G37</f>
        <v>5550</v>
      </c>
      <c r="I37" s="276"/>
      <c r="J37" s="145"/>
    </row>
    <row r="38" spans="3:11" x14ac:dyDescent="0.25">
      <c r="D38" s="136" t="s">
        <v>85</v>
      </c>
      <c r="E38" s="277">
        <f>+E36+E37</f>
        <v>9000</v>
      </c>
      <c r="F38" s="277"/>
      <c r="G38" s="137">
        <f>+G36+G37</f>
        <v>1000</v>
      </c>
      <c r="H38" s="277">
        <f>+H36+H37</f>
        <v>10000</v>
      </c>
      <c r="I38" s="277"/>
      <c r="J38" s="138"/>
    </row>
    <row r="40" spans="3:11" ht="15.75" x14ac:dyDescent="0.25">
      <c r="C40" s="139" t="s">
        <v>90</v>
      </c>
      <c r="D40" s="127"/>
      <c r="E40" s="128"/>
      <c r="F40" s="128"/>
      <c r="G40" s="128"/>
      <c r="H40" s="128"/>
      <c r="I40" s="128"/>
      <c r="J40" s="128"/>
    </row>
    <row r="41" spans="3:11" x14ac:dyDescent="0.25">
      <c r="C41" s="140" t="s">
        <v>77</v>
      </c>
      <c r="D41" s="129">
        <f>(-F32*20%)+D32</f>
        <v>8200</v>
      </c>
      <c r="E41" s="140" t="s">
        <v>78</v>
      </c>
      <c r="F41" s="272">
        <v>7200</v>
      </c>
      <c r="G41" s="272" t="s">
        <v>79</v>
      </c>
      <c r="H41" s="142" t="s">
        <v>79</v>
      </c>
      <c r="I41" s="142"/>
      <c r="J41" s="129">
        <v>1000</v>
      </c>
      <c r="K41" s="130" t="s">
        <v>80</v>
      </c>
    </row>
    <row r="42" spans="3:11" x14ac:dyDescent="0.25">
      <c r="C42" s="279" t="s">
        <v>82</v>
      </c>
      <c r="D42" s="279"/>
      <c r="E42" s="279" t="s">
        <v>83</v>
      </c>
      <c r="F42" s="279"/>
      <c r="G42" s="133" t="s">
        <v>84</v>
      </c>
      <c r="H42" s="279" t="s">
        <v>85</v>
      </c>
      <c r="I42" s="279"/>
    </row>
    <row r="43" spans="3:11" x14ac:dyDescent="0.25">
      <c r="C43" s="134" t="s">
        <v>86</v>
      </c>
      <c r="D43" s="135" t="s">
        <v>87</v>
      </c>
      <c r="E43" s="276">
        <f>-E36*20%+E36</f>
        <v>3200</v>
      </c>
      <c r="F43" s="276"/>
      <c r="G43" s="144">
        <v>450</v>
      </c>
      <c r="H43" s="276">
        <f>+E43+G43</f>
        <v>3650</v>
      </c>
      <c r="I43" s="276"/>
    </row>
    <row r="44" spans="3:11" x14ac:dyDescent="0.25">
      <c r="C44" s="134" t="s">
        <v>88</v>
      </c>
      <c r="D44" s="135" t="s">
        <v>89</v>
      </c>
      <c r="E44" s="276">
        <f>-E37*20%+E37</f>
        <v>4000</v>
      </c>
      <c r="F44" s="276"/>
      <c r="G44" s="144">
        <v>550</v>
      </c>
      <c r="H44" s="276">
        <f>+E44+G44</f>
        <v>4550</v>
      </c>
      <c r="I44" s="276"/>
    </row>
    <row r="45" spans="3:11" x14ac:dyDescent="0.25">
      <c r="D45" s="136" t="s">
        <v>85</v>
      </c>
      <c r="E45" s="277">
        <f>+E43+E44</f>
        <v>7200</v>
      </c>
      <c r="F45" s="277"/>
      <c r="G45" s="137">
        <f>+G43+G44</f>
        <v>1000</v>
      </c>
      <c r="H45" s="277">
        <f>+H43+H44</f>
        <v>8200</v>
      </c>
      <c r="I45" s="277"/>
    </row>
  </sheetData>
  <mergeCells count="49">
    <mergeCell ref="C12:C13"/>
    <mergeCell ref="E12:E13"/>
    <mergeCell ref="F12:F13"/>
    <mergeCell ref="G12:G13"/>
    <mergeCell ref="C18:C19"/>
    <mergeCell ref="E18:E19"/>
    <mergeCell ref="F18:F19"/>
    <mergeCell ref="G18:G19"/>
    <mergeCell ref="C26:C27"/>
    <mergeCell ref="E26:E27"/>
    <mergeCell ref="F26:F27"/>
    <mergeCell ref="G26:G27"/>
    <mergeCell ref="C23:C24"/>
    <mergeCell ref="E23:E24"/>
    <mergeCell ref="F23:F24"/>
    <mergeCell ref="G23:G24"/>
    <mergeCell ref="H3:I3"/>
    <mergeCell ref="J3:L3"/>
    <mergeCell ref="C3:G7"/>
    <mergeCell ref="C9:D9"/>
    <mergeCell ref="L4:L9"/>
    <mergeCell ref="D8:E8"/>
    <mergeCell ref="H4:H9"/>
    <mergeCell ref="I4:I9"/>
    <mergeCell ref="J4:J9"/>
    <mergeCell ref="K4:K9"/>
    <mergeCell ref="F8:G8"/>
    <mergeCell ref="H38:I38"/>
    <mergeCell ref="C34:I34"/>
    <mergeCell ref="F32:G32"/>
    <mergeCell ref="C35:D35"/>
    <mergeCell ref="E35:F35"/>
    <mergeCell ref="E36:F36"/>
    <mergeCell ref="E44:F44"/>
    <mergeCell ref="H44:I44"/>
    <mergeCell ref="E45:F45"/>
    <mergeCell ref="H45:I45"/>
    <mergeCell ref="C1:L1"/>
    <mergeCell ref="F41:G41"/>
    <mergeCell ref="C42:D42"/>
    <mergeCell ref="E42:F42"/>
    <mergeCell ref="H42:I42"/>
    <mergeCell ref="E43:F43"/>
    <mergeCell ref="H43:I43"/>
    <mergeCell ref="H35:I35"/>
    <mergeCell ref="E37:F37"/>
    <mergeCell ref="H37:I37"/>
    <mergeCell ref="H36:I36"/>
    <mergeCell ref="E38:F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showGridLines="0" zoomScaleNormal="100" workbookViewId="0">
      <selection activeCell="B2" sqref="B2:J3"/>
    </sheetView>
  </sheetViews>
  <sheetFormatPr defaultRowHeight="15" x14ac:dyDescent="0.25"/>
  <cols>
    <col min="2" max="2" width="8.42578125" bestFit="1" customWidth="1"/>
    <col min="3" max="3" width="9.42578125" bestFit="1" customWidth="1"/>
    <col min="4" max="4" width="38" customWidth="1"/>
    <col min="5" max="5" width="8.85546875" customWidth="1"/>
    <col min="6" max="6" width="9" bestFit="1" customWidth="1"/>
    <col min="7" max="7" width="8.28515625" bestFit="1" customWidth="1"/>
    <col min="8" max="9" width="7.28515625" bestFit="1" customWidth="1"/>
    <col min="10" max="10" width="12.7109375" customWidth="1"/>
    <col min="11" max="11" width="9.42578125" customWidth="1"/>
    <col min="13" max="13" width="13.5703125" customWidth="1"/>
    <col min="15" max="15" width="8.28515625" bestFit="1" customWidth="1"/>
    <col min="16" max="16" width="7.140625" customWidth="1"/>
    <col min="17" max="17" width="13" customWidth="1"/>
    <col min="18" max="18" width="13.28515625" customWidth="1"/>
    <col min="19" max="19" width="11" bestFit="1" customWidth="1"/>
  </cols>
  <sheetData>
    <row r="1" spans="2:20" ht="21" customHeight="1" thickBot="1" x14ac:dyDescent="0.4">
      <c r="B1" s="227" t="s">
        <v>103</v>
      </c>
      <c r="C1" s="227"/>
      <c r="D1" s="227"/>
      <c r="E1" s="227"/>
      <c r="F1" s="227"/>
      <c r="G1" s="227"/>
      <c r="H1" s="227"/>
      <c r="I1" s="227"/>
      <c r="J1" s="227"/>
      <c r="K1" s="227"/>
      <c r="L1" s="227"/>
      <c r="M1" s="227"/>
      <c r="N1" s="227"/>
      <c r="O1" s="227"/>
      <c r="P1" s="227"/>
      <c r="Q1" s="227"/>
      <c r="R1" s="227"/>
    </row>
    <row r="2" spans="2:20" ht="30.75" customHeight="1" thickBot="1" x14ac:dyDescent="0.3">
      <c r="B2" s="310" t="s">
        <v>115</v>
      </c>
      <c r="C2" s="310"/>
      <c r="D2" s="310"/>
      <c r="E2" s="310"/>
      <c r="F2" s="310"/>
      <c r="G2" s="310"/>
      <c r="H2" s="310"/>
      <c r="I2" s="310"/>
      <c r="J2" s="311"/>
      <c r="K2" s="265" t="s">
        <v>100</v>
      </c>
      <c r="L2" s="266"/>
      <c r="M2" s="267"/>
      <c r="N2" s="268" t="s">
        <v>23</v>
      </c>
      <c r="O2" s="269"/>
      <c r="P2" s="269"/>
      <c r="Q2" s="309"/>
      <c r="R2" s="269"/>
    </row>
    <row r="3" spans="2:20" ht="57.75" customHeight="1" thickBot="1" x14ac:dyDescent="0.3">
      <c r="B3" s="246"/>
      <c r="C3" s="246"/>
      <c r="D3" s="246"/>
      <c r="E3" s="246"/>
      <c r="F3" s="246"/>
      <c r="G3" s="246"/>
      <c r="H3" s="246"/>
      <c r="I3" s="246"/>
      <c r="J3" s="312"/>
      <c r="K3" s="251" t="s">
        <v>18</v>
      </c>
      <c r="L3" s="253" t="s">
        <v>39</v>
      </c>
      <c r="M3" s="255" t="s">
        <v>25</v>
      </c>
      <c r="N3" s="257" t="s">
        <v>16</v>
      </c>
      <c r="O3" s="241" t="s">
        <v>40</v>
      </c>
      <c r="P3" s="241" t="s">
        <v>15</v>
      </c>
      <c r="Q3" s="308" t="s">
        <v>96</v>
      </c>
      <c r="R3" s="315" t="s">
        <v>95</v>
      </c>
    </row>
    <row r="4" spans="2:20" ht="52.5" customHeight="1" x14ac:dyDescent="0.25">
      <c r="B4" s="4" t="s">
        <v>7</v>
      </c>
      <c r="C4" s="5" t="s">
        <v>1</v>
      </c>
      <c r="D4" s="5" t="s">
        <v>2</v>
      </c>
      <c r="E4" s="6" t="s">
        <v>3</v>
      </c>
      <c r="F4" s="7" t="s">
        <v>4</v>
      </c>
      <c r="G4" s="7" t="s">
        <v>5</v>
      </c>
      <c r="H4" s="14" t="s">
        <v>6</v>
      </c>
      <c r="I4" s="7" t="s">
        <v>13</v>
      </c>
      <c r="J4" s="14" t="s">
        <v>24</v>
      </c>
      <c r="K4" s="252"/>
      <c r="L4" s="254"/>
      <c r="M4" s="256"/>
      <c r="N4" s="258"/>
      <c r="O4" s="242"/>
      <c r="P4" s="242"/>
      <c r="Q4" s="308"/>
      <c r="R4" s="316"/>
    </row>
    <row r="5" spans="2:20" x14ac:dyDescent="0.25">
      <c r="B5" s="249" t="s">
        <v>0</v>
      </c>
      <c r="C5" s="11" t="s">
        <v>30</v>
      </c>
      <c r="D5" s="8" t="s">
        <v>31</v>
      </c>
      <c r="E5" s="63"/>
      <c r="F5" s="59"/>
      <c r="G5" s="59"/>
      <c r="H5" s="60"/>
      <c r="I5" s="61"/>
      <c r="J5" s="62"/>
      <c r="K5" s="44"/>
      <c r="L5" s="45"/>
      <c r="M5" s="46"/>
      <c r="N5" s="44"/>
      <c r="O5" s="47"/>
      <c r="P5" s="47"/>
      <c r="Q5" s="47"/>
      <c r="R5" s="168"/>
    </row>
    <row r="6" spans="2:20" s="2" customFormat="1" x14ac:dyDescent="0.25">
      <c r="B6" s="250"/>
      <c r="C6" s="16" t="s">
        <v>30</v>
      </c>
      <c r="D6" s="20" t="s">
        <v>32</v>
      </c>
      <c r="E6" s="17" t="s">
        <v>12</v>
      </c>
      <c r="F6" s="36">
        <v>45.5</v>
      </c>
      <c r="G6" s="3">
        <v>18.45</v>
      </c>
      <c r="H6" s="18">
        <v>0.4054945054945055</v>
      </c>
      <c r="I6" s="19">
        <v>1000</v>
      </c>
      <c r="J6" s="29">
        <v>45500</v>
      </c>
      <c r="K6" s="38">
        <v>31.85</v>
      </c>
      <c r="L6" s="166">
        <v>12.672000000000001</v>
      </c>
      <c r="M6" s="42">
        <v>31850</v>
      </c>
      <c r="N6" s="38"/>
      <c r="O6" s="166"/>
      <c r="P6" s="19"/>
      <c r="Q6" s="170"/>
      <c r="R6" s="30">
        <v>0</v>
      </c>
    </row>
    <row r="7" spans="2:20" ht="45" x14ac:dyDescent="0.25">
      <c r="B7" s="249" t="s">
        <v>0</v>
      </c>
      <c r="C7" s="11" t="s">
        <v>8</v>
      </c>
      <c r="D7" s="8" t="s">
        <v>99</v>
      </c>
      <c r="E7" s="21"/>
      <c r="F7" s="59"/>
      <c r="G7" s="59"/>
      <c r="H7" s="60"/>
      <c r="I7" s="61"/>
      <c r="J7" s="62"/>
      <c r="K7" s="44"/>
      <c r="L7" s="45"/>
      <c r="M7" s="46"/>
      <c r="N7" s="44"/>
      <c r="O7" s="47"/>
      <c r="P7" s="47"/>
      <c r="Q7" s="47"/>
      <c r="R7" s="168"/>
    </row>
    <row r="8" spans="2:20" x14ac:dyDescent="0.25">
      <c r="B8" s="250"/>
      <c r="C8" s="16" t="s">
        <v>10</v>
      </c>
      <c r="D8" s="20" t="s">
        <v>11</v>
      </c>
      <c r="E8" s="17" t="s">
        <v>12</v>
      </c>
      <c r="F8" s="36">
        <v>48.74</v>
      </c>
      <c r="G8" s="3">
        <v>27.450368000000005</v>
      </c>
      <c r="H8" s="18">
        <v>0.56320000000000003</v>
      </c>
      <c r="I8" s="19">
        <v>500</v>
      </c>
      <c r="J8" s="29">
        <v>24370</v>
      </c>
      <c r="K8" s="38">
        <v>34.118000000000002</v>
      </c>
      <c r="L8" s="10">
        <v>15.458775221238941</v>
      </c>
      <c r="M8" s="42">
        <v>17059</v>
      </c>
      <c r="N8" s="38">
        <v>25.721348849557522</v>
      </c>
      <c r="O8" s="166">
        <v>15.458775221238941</v>
      </c>
      <c r="P8" s="19">
        <v>500</v>
      </c>
      <c r="Q8" s="171">
        <v>17059</v>
      </c>
      <c r="R8" s="30">
        <v>12860.674424778761</v>
      </c>
    </row>
    <row r="9" spans="2:20" ht="45" x14ac:dyDescent="0.25">
      <c r="B9" s="262" t="s">
        <v>0</v>
      </c>
      <c r="C9" s="1" t="s">
        <v>8</v>
      </c>
      <c r="D9" s="15" t="s">
        <v>19</v>
      </c>
      <c r="E9" s="54"/>
      <c r="F9" s="55"/>
      <c r="G9" s="56"/>
      <c r="H9" s="55"/>
      <c r="I9" s="57"/>
      <c r="J9" s="58"/>
      <c r="K9" s="48"/>
      <c r="L9" s="49"/>
      <c r="M9" s="50"/>
      <c r="N9" s="48"/>
      <c r="O9" s="49"/>
      <c r="P9" s="52"/>
      <c r="Q9" s="47"/>
      <c r="R9" s="169"/>
    </row>
    <row r="10" spans="2:20" ht="15.75" thickBot="1" x14ac:dyDescent="0.3">
      <c r="B10" s="263"/>
      <c r="C10" s="22" t="s">
        <v>20</v>
      </c>
      <c r="D10" s="23" t="s">
        <v>21</v>
      </c>
      <c r="E10" s="12" t="s">
        <v>22</v>
      </c>
      <c r="F10" s="37">
        <v>6.86</v>
      </c>
      <c r="G10" s="24">
        <v>1.3740580000000002</v>
      </c>
      <c r="H10" s="25">
        <v>0.20030000000000001</v>
      </c>
      <c r="I10" s="35">
        <v>200</v>
      </c>
      <c r="J10" s="41">
        <v>1372</v>
      </c>
      <c r="K10" s="39">
        <v>4.8020000000000005</v>
      </c>
      <c r="L10" s="24">
        <v>0.71884060000000016</v>
      </c>
      <c r="M10" s="43">
        <v>960.40000000000009</v>
      </c>
      <c r="N10" s="39">
        <v>3.8628733380000004</v>
      </c>
      <c r="O10" s="167">
        <v>0.71884060000000016</v>
      </c>
      <c r="P10" s="27">
        <v>200</v>
      </c>
      <c r="Q10" s="171">
        <v>960.40000000000009</v>
      </c>
      <c r="R10" s="172">
        <v>772.57466760000011</v>
      </c>
    </row>
    <row r="11" spans="2:20" x14ac:dyDescent="0.25">
      <c r="F11" s="264" t="s">
        <v>26</v>
      </c>
      <c r="G11" s="264"/>
      <c r="H11" s="264"/>
      <c r="I11" s="264"/>
      <c r="J11" s="33">
        <v>71242</v>
      </c>
      <c r="M11" s="33">
        <v>49869.4</v>
      </c>
      <c r="Q11" s="175">
        <v>18019.400000000001</v>
      </c>
      <c r="R11" s="173">
        <v>13633.249092378761</v>
      </c>
      <c r="S11" s="67"/>
      <c r="T11" s="68"/>
    </row>
    <row r="12" spans="2:20" ht="15.75" thickBot="1" x14ac:dyDescent="0.3">
      <c r="F12" s="245" t="s">
        <v>27</v>
      </c>
      <c r="G12" s="245"/>
      <c r="H12" s="245"/>
      <c r="I12" s="245"/>
      <c r="J12" s="34">
        <v>1200</v>
      </c>
      <c r="K12" s="9"/>
      <c r="L12" s="28"/>
      <c r="M12" s="34">
        <v>1200</v>
      </c>
      <c r="Q12" s="176">
        <v>433.59800000000001</v>
      </c>
      <c r="R12" s="174">
        <v>433.59800000000001</v>
      </c>
    </row>
    <row r="13" spans="2:20" ht="15.75" thickBot="1" x14ac:dyDescent="0.3">
      <c r="F13" s="245" t="s">
        <v>28</v>
      </c>
      <c r="G13" s="245"/>
      <c r="H13" s="245"/>
      <c r="I13" s="245"/>
      <c r="J13" s="32">
        <v>72442</v>
      </c>
      <c r="M13" s="32">
        <v>51069.4</v>
      </c>
      <c r="Q13" s="177">
        <v>18452.998000000003</v>
      </c>
      <c r="R13" s="178">
        <v>14066.847092378761</v>
      </c>
    </row>
    <row r="14" spans="2:20" ht="6.75" customHeight="1" x14ac:dyDescent="0.25">
      <c r="K14" s="9"/>
      <c r="P14" s="314"/>
      <c r="Q14" s="314"/>
      <c r="R14" s="314"/>
      <c r="S14" s="91"/>
    </row>
    <row r="15" spans="2:20" ht="19.5" customHeight="1" x14ac:dyDescent="0.35">
      <c r="C15" s="227" t="s">
        <v>101</v>
      </c>
      <c r="D15" s="227"/>
      <c r="E15" s="227"/>
      <c r="F15" s="227"/>
      <c r="G15" s="227"/>
      <c r="H15" s="227"/>
      <c r="I15" s="227"/>
      <c r="J15" s="227"/>
      <c r="K15" s="227"/>
      <c r="L15" s="227"/>
      <c r="M15" s="227"/>
      <c r="N15" s="227"/>
      <c r="O15" s="227"/>
      <c r="P15" s="227"/>
      <c r="Q15" s="227"/>
      <c r="R15" s="227"/>
    </row>
    <row r="16" spans="2:20" ht="26.25" customHeight="1" x14ac:dyDescent="0.25">
      <c r="D16" s="163" t="s">
        <v>7</v>
      </c>
      <c r="E16" s="234" t="s">
        <v>29</v>
      </c>
      <c r="F16" s="234"/>
      <c r="G16" s="234"/>
      <c r="H16" s="228" t="s">
        <v>93</v>
      </c>
      <c r="I16" s="229"/>
      <c r="J16" s="230"/>
      <c r="K16" s="228" t="s">
        <v>91</v>
      </c>
      <c r="L16" s="229"/>
      <c r="M16" s="229"/>
      <c r="N16" s="234" t="s">
        <v>92</v>
      </c>
      <c r="O16" s="234"/>
      <c r="P16" s="234"/>
      <c r="Q16" s="234" t="s">
        <v>97</v>
      </c>
      <c r="R16" s="234"/>
    </row>
    <row r="17" spans="3:18" x14ac:dyDescent="0.25">
      <c r="D17" s="13" t="s">
        <v>0</v>
      </c>
      <c r="E17" s="235">
        <v>51069.4</v>
      </c>
      <c r="F17" s="235"/>
      <c r="G17" s="235"/>
      <c r="H17" s="237">
        <v>18452.998000000003</v>
      </c>
      <c r="I17" s="237"/>
      <c r="J17" s="238"/>
      <c r="K17" s="317">
        <v>14066.847092378761</v>
      </c>
      <c r="L17" s="318"/>
      <c r="M17" s="318"/>
      <c r="N17" s="313">
        <v>0.36130000000000001</v>
      </c>
      <c r="O17" s="313"/>
      <c r="P17" s="313"/>
      <c r="Q17" s="313">
        <v>0.36130000000000001</v>
      </c>
      <c r="R17" s="313"/>
    </row>
    <row r="18" spans="3:18" ht="9" customHeight="1" x14ac:dyDescent="0.25"/>
    <row r="19" spans="3:18" x14ac:dyDescent="0.25">
      <c r="C19" s="64" t="s">
        <v>34</v>
      </c>
    </row>
    <row r="20" spans="3:18" x14ac:dyDescent="0.25">
      <c r="C20" s="64" t="s">
        <v>35</v>
      </c>
    </row>
    <row r="21" spans="3:18" ht="9" customHeight="1" x14ac:dyDescent="0.25"/>
    <row r="22" spans="3:18" x14ac:dyDescent="0.25">
      <c r="C22" s="146" t="s">
        <v>75</v>
      </c>
      <c r="D22" s="147"/>
      <c r="E22" s="148"/>
      <c r="F22" s="148"/>
      <c r="G22" s="149"/>
      <c r="H22" s="149"/>
      <c r="I22" s="149"/>
      <c r="J22" s="149"/>
      <c r="K22" s="150"/>
      <c r="L22" s="151"/>
    </row>
    <row r="23" spans="3:18" ht="15.75" x14ac:dyDescent="0.25">
      <c r="C23" s="139" t="s">
        <v>76</v>
      </c>
      <c r="D23" s="127"/>
      <c r="E23" s="128"/>
      <c r="F23" s="128"/>
      <c r="G23" s="128"/>
      <c r="H23" s="128"/>
      <c r="I23" s="128"/>
      <c r="J23" s="128"/>
      <c r="L23" s="87"/>
    </row>
    <row r="24" spans="3:18" x14ac:dyDescent="0.25">
      <c r="C24" s="140" t="s">
        <v>77</v>
      </c>
      <c r="D24" s="162">
        <v>18452.998000000003</v>
      </c>
      <c r="E24" s="140" t="s">
        <v>78</v>
      </c>
      <c r="F24" s="272">
        <v>18019.400000000001</v>
      </c>
      <c r="G24" s="272"/>
      <c r="H24" s="142" t="s">
        <v>79</v>
      </c>
      <c r="I24" s="142"/>
      <c r="J24" s="162">
        <v>433.59800000000001</v>
      </c>
      <c r="K24" s="130" t="s">
        <v>80</v>
      </c>
      <c r="L24" s="87"/>
    </row>
    <row r="25" spans="3:18" ht="8.25" customHeight="1" x14ac:dyDescent="0.25">
      <c r="C25" s="131"/>
      <c r="D25" s="131"/>
      <c r="E25" s="126"/>
      <c r="F25" s="126"/>
      <c r="G25" s="126"/>
      <c r="H25" s="126"/>
      <c r="I25" s="126"/>
      <c r="J25" s="126"/>
      <c r="L25" s="87"/>
    </row>
    <row r="26" spans="3:18" ht="15" customHeight="1" x14ac:dyDescent="0.25">
      <c r="C26" s="273" t="s">
        <v>98</v>
      </c>
      <c r="D26" s="273"/>
      <c r="E26" s="273"/>
      <c r="F26" s="273"/>
      <c r="G26" s="273"/>
      <c r="H26" s="273"/>
      <c r="I26" s="273"/>
      <c r="J26" s="273"/>
      <c r="K26" s="273"/>
      <c r="L26" s="273"/>
    </row>
    <row r="27" spans="3:18" x14ac:dyDescent="0.25">
      <c r="C27" s="274" t="s">
        <v>82</v>
      </c>
      <c r="D27" s="274"/>
      <c r="E27" s="152"/>
      <c r="F27" s="152"/>
      <c r="G27" s="152"/>
      <c r="H27" s="274" t="s">
        <v>83</v>
      </c>
      <c r="I27" s="274"/>
      <c r="J27" s="161" t="s">
        <v>84</v>
      </c>
      <c r="K27" s="152"/>
      <c r="L27" s="154"/>
      <c r="M27" s="274" t="s">
        <v>85</v>
      </c>
      <c r="N27" s="274"/>
    </row>
    <row r="28" spans="3:18" x14ac:dyDescent="0.25">
      <c r="C28" s="159" t="s">
        <v>0</v>
      </c>
      <c r="D28" s="155" t="s">
        <v>94</v>
      </c>
      <c r="E28" s="156"/>
      <c r="F28" s="156"/>
      <c r="G28" s="156"/>
      <c r="H28" s="275">
        <v>18019.400000000001</v>
      </c>
      <c r="I28" s="270"/>
      <c r="J28" s="160">
        <v>433.59800000000001</v>
      </c>
      <c r="K28" s="156"/>
      <c r="L28" s="158"/>
      <c r="M28" s="270">
        <v>18452.998000000003</v>
      </c>
      <c r="N28" s="270"/>
    </row>
    <row r="29" spans="3:18" x14ac:dyDescent="0.25">
      <c r="C29" s="159"/>
      <c r="D29" s="155"/>
      <c r="E29" s="156"/>
      <c r="F29" s="156"/>
      <c r="G29" s="156"/>
      <c r="H29" s="270">
        <v>0</v>
      </c>
      <c r="I29" s="270"/>
      <c r="J29" s="157">
        <v>0</v>
      </c>
      <c r="K29" s="156"/>
      <c r="L29" s="158"/>
      <c r="M29" s="270">
        <v>0</v>
      </c>
      <c r="N29" s="270"/>
    </row>
    <row r="30" spans="3:18" x14ac:dyDescent="0.25">
      <c r="D30" s="136" t="s">
        <v>85</v>
      </c>
      <c r="H30" s="271">
        <v>18019.400000000001</v>
      </c>
      <c r="I30" s="271"/>
      <c r="J30" s="137">
        <v>433.59800000000001</v>
      </c>
      <c r="L30" s="87"/>
      <c r="M30" s="271">
        <v>18452.998000000003</v>
      </c>
      <c r="N30" s="271"/>
    </row>
    <row r="31" spans="3:18" ht="6" customHeight="1" x14ac:dyDescent="0.25">
      <c r="L31" s="87"/>
    </row>
    <row r="32" spans="3:18" ht="15.75" x14ac:dyDescent="0.25">
      <c r="C32" s="139" t="s">
        <v>90</v>
      </c>
      <c r="D32" s="127"/>
      <c r="E32" s="128"/>
      <c r="F32" s="128"/>
      <c r="G32" s="128"/>
      <c r="H32" s="128"/>
      <c r="I32" s="128"/>
      <c r="J32" s="128"/>
      <c r="L32" s="87"/>
    </row>
    <row r="33" spans="3:18" x14ac:dyDescent="0.25">
      <c r="C33" s="140" t="s">
        <v>77</v>
      </c>
      <c r="D33" s="162">
        <v>14066.847092378761</v>
      </c>
      <c r="E33" s="140" t="s">
        <v>78</v>
      </c>
      <c r="F33" s="272">
        <v>13633.249092378761</v>
      </c>
      <c r="G33" s="272" t="s">
        <v>79</v>
      </c>
      <c r="H33" s="142" t="s">
        <v>79</v>
      </c>
      <c r="I33" s="142"/>
      <c r="J33" s="162">
        <v>433.59800000000001</v>
      </c>
      <c r="K33" s="130" t="s">
        <v>80</v>
      </c>
      <c r="L33" s="87"/>
    </row>
    <row r="34" spans="3:18" x14ac:dyDescent="0.25">
      <c r="C34" s="274" t="s">
        <v>82</v>
      </c>
      <c r="D34" s="274"/>
      <c r="E34" s="152"/>
      <c r="F34" s="152"/>
      <c r="G34" s="152"/>
      <c r="H34" s="274" t="s">
        <v>83</v>
      </c>
      <c r="I34" s="274"/>
      <c r="J34" s="161" t="s">
        <v>84</v>
      </c>
      <c r="K34" s="152"/>
      <c r="L34" s="154"/>
      <c r="M34" s="274" t="s">
        <v>85</v>
      </c>
      <c r="N34" s="274"/>
    </row>
    <row r="35" spans="3:18" x14ac:dyDescent="0.25">
      <c r="C35" s="159" t="s">
        <v>0</v>
      </c>
      <c r="D35" s="155" t="s">
        <v>94</v>
      </c>
      <c r="E35" s="156"/>
      <c r="F35" s="156"/>
      <c r="G35" s="156"/>
      <c r="H35" s="275">
        <v>13633.249092378761</v>
      </c>
      <c r="I35" s="270"/>
      <c r="J35" s="160">
        <v>433.59800000000001</v>
      </c>
      <c r="K35" s="156"/>
      <c r="L35" s="158"/>
      <c r="M35" s="270">
        <v>14066.847092378761</v>
      </c>
      <c r="N35" s="270"/>
    </row>
    <row r="36" spans="3:18" x14ac:dyDescent="0.25">
      <c r="C36" s="159"/>
      <c r="D36" s="155"/>
      <c r="E36" s="156"/>
      <c r="F36" s="156"/>
      <c r="G36" s="156"/>
      <c r="H36" s="270">
        <v>0</v>
      </c>
      <c r="I36" s="270"/>
      <c r="J36" s="157">
        <v>0</v>
      </c>
      <c r="K36" s="156"/>
      <c r="L36" s="158"/>
      <c r="M36" s="270">
        <v>0</v>
      </c>
      <c r="N36" s="270"/>
    </row>
    <row r="37" spans="3:18" x14ac:dyDescent="0.25">
      <c r="D37" s="136" t="s">
        <v>85</v>
      </c>
      <c r="H37" s="271">
        <v>13633.249092378761</v>
      </c>
      <c r="I37" s="271"/>
      <c r="J37" s="137">
        <v>433.59800000000001</v>
      </c>
      <c r="L37" s="87"/>
      <c r="M37" s="271">
        <v>14066.847092378761</v>
      </c>
      <c r="N37" s="271"/>
    </row>
    <row r="38" spans="3:18" x14ac:dyDescent="0.25">
      <c r="C38" t="s">
        <v>104</v>
      </c>
      <c r="E38" s="91"/>
      <c r="F38" s="188"/>
      <c r="G38" s="188"/>
      <c r="H38" s="188"/>
      <c r="I38" s="188"/>
      <c r="J38" s="188"/>
      <c r="K38" s="188"/>
      <c r="L38" s="188"/>
      <c r="M38" s="188"/>
      <c r="N38" s="188"/>
      <c r="O38" s="188"/>
      <c r="P38" s="188"/>
      <c r="Q38" s="188"/>
      <c r="R38" s="188"/>
    </row>
    <row r="39" spans="3:18" x14ac:dyDescent="0.25">
      <c r="C39" t="s">
        <v>105</v>
      </c>
      <c r="E39" s="91"/>
      <c r="F39" s="189"/>
      <c r="G39" s="189"/>
      <c r="H39" s="189"/>
      <c r="I39" s="189"/>
      <c r="J39" s="189"/>
      <c r="K39" s="189"/>
      <c r="L39" s="189"/>
      <c r="M39" s="189"/>
      <c r="N39" s="189"/>
      <c r="O39" s="189"/>
      <c r="P39" s="189"/>
      <c r="Q39" s="189"/>
      <c r="R39" s="189"/>
    </row>
  </sheetData>
  <mergeCells count="51">
    <mergeCell ref="E16:G16"/>
    <mergeCell ref="E17:G17"/>
    <mergeCell ref="P14:R14"/>
    <mergeCell ref="P3:P4"/>
    <mergeCell ref="R3:R4"/>
    <mergeCell ref="K17:M17"/>
    <mergeCell ref="N16:P16"/>
    <mergeCell ref="N17:P17"/>
    <mergeCell ref="H16:J16"/>
    <mergeCell ref="H17:J17"/>
    <mergeCell ref="H35:I35"/>
    <mergeCell ref="M35:N35"/>
    <mergeCell ref="H36:I36"/>
    <mergeCell ref="M36:N36"/>
    <mergeCell ref="H37:I37"/>
    <mergeCell ref="M37:N37"/>
    <mergeCell ref="H30:I30"/>
    <mergeCell ref="M30:N30"/>
    <mergeCell ref="F33:G33"/>
    <mergeCell ref="C34:D34"/>
    <mergeCell ref="H34:I34"/>
    <mergeCell ref="M34:N34"/>
    <mergeCell ref="H29:I29"/>
    <mergeCell ref="M29:N29"/>
    <mergeCell ref="F24:G24"/>
    <mergeCell ref="F11:I11"/>
    <mergeCell ref="F12:I12"/>
    <mergeCell ref="F13:I13"/>
    <mergeCell ref="C15:R15"/>
    <mergeCell ref="C27:D27"/>
    <mergeCell ref="H27:I27"/>
    <mergeCell ref="M27:N27"/>
    <mergeCell ref="H28:I28"/>
    <mergeCell ref="M28:N28"/>
    <mergeCell ref="Q16:R16"/>
    <mergeCell ref="Q17:R17"/>
    <mergeCell ref="C26:L26"/>
    <mergeCell ref="K16:M16"/>
    <mergeCell ref="B7:B8"/>
    <mergeCell ref="B9:B10"/>
    <mergeCell ref="Q3:Q4"/>
    <mergeCell ref="B1:R1"/>
    <mergeCell ref="K2:M2"/>
    <mergeCell ref="N2:R2"/>
    <mergeCell ref="K3:K4"/>
    <mergeCell ref="L3:L4"/>
    <mergeCell ref="M3:M4"/>
    <mergeCell ref="N3:N4"/>
    <mergeCell ref="O3:O4"/>
    <mergeCell ref="B2:J3"/>
    <mergeCell ref="B5:B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46"/>
  <sheetViews>
    <sheetView showGridLines="0" workbookViewId="0">
      <selection activeCell="C2" sqref="C2:H6"/>
    </sheetView>
  </sheetViews>
  <sheetFormatPr defaultRowHeight="15" x14ac:dyDescent="0.25"/>
  <cols>
    <col min="3" max="3" width="10" bestFit="1" customWidth="1"/>
    <col min="4" max="4" width="49" customWidth="1"/>
    <col min="6" max="6" width="10.7109375" bestFit="1" customWidth="1"/>
    <col min="7" max="7" width="10.7109375" customWidth="1"/>
    <col min="8" max="8" width="12.85546875" customWidth="1"/>
    <col min="10" max="10" width="11.7109375" customWidth="1"/>
    <col min="11" max="11" width="10.5703125" customWidth="1"/>
    <col min="12" max="12" width="10.7109375" bestFit="1" customWidth="1"/>
  </cols>
  <sheetData>
    <row r="1" spans="3:12" ht="21" customHeight="1" thickBot="1" x14ac:dyDescent="0.3">
      <c r="C1" s="278" t="s">
        <v>103</v>
      </c>
      <c r="D1" s="278"/>
      <c r="E1" s="278"/>
      <c r="F1" s="278"/>
      <c r="G1" s="278"/>
      <c r="H1" s="278"/>
      <c r="I1" s="278"/>
      <c r="J1" s="278"/>
      <c r="K1" s="278"/>
      <c r="L1" s="278"/>
    </row>
    <row r="2" spans="3:12" ht="27" customHeight="1" thickBot="1" x14ac:dyDescent="0.3">
      <c r="C2" s="319" t="s">
        <v>116</v>
      </c>
      <c r="D2" s="319"/>
      <c r="E2" s="319"/>
      <c r="F2" s="319"/>
      <c r="G2" s="319"/>
      <c r="H2" s="320"/>
      <c r="I2" s="280" t="s">
        <v>71</v>
      </c>
      <c r="J2" s="281"/>
      <c r="K2" s="282" t="s">
        <v>23</v>
      </c>
      <c r="L2" s="284"/>
    </row>
    <row r="3" spans="3:12" ht="15" customHeight="1" x14ac:dyDescent="0.25">
      <c r="C3" s="319"/>
      <c r="D3" s="319"/>
      <c r="E3" s="319"/>
      <c r="F3" s="319"/>
      <c r="G3" s="319"/>
      <c r="H3" s="320"/>
      <c r="I3" s="293" t="s">
        <v>18</v>
      </c>
      <c r="J3" s="296" t="s">
        <v>39</v>
      </c>
      <c r="K3" s="299" t="s">
        <v>16</v>
      </c>
      <c r="L3" s="321" t="s">
        <v>40</v>
      </c>
    </row>
    <row r="4" spans="3:12" ht="15" customHeight="1" x14ac:dyDescent="0.25">
      <c r="C4" s="319"/>
      <c r="D4" s="319"/>
      <c r="E4" s="319"/>
      <c r="F4" s="319"/>
      <c r="G4" s="319"/>
      <c r="H4" s="320"/>
      <c r="I4" s="294"/>
      <c r="J4" s="297"/>
      <c r="K4" s="300"/>
      <c r="L4" s="322"/>
    </row>
    <row r="5" spans="3:12" ht="13.5" customHeight="1" x14ac:dyDescent="0.25">
      <c r="C5" s="319"/>
      <c r="D5" s="319"/>
      <c r="E5" s="319"/>
      <c r="F5" s="319"/>
      <c r="G5" s="319"/>
      <c r="H5" s="320"/>
      <c r="I5" s="294"/>
      <c r="J5" s="297"/>
      <c r="K5" s="300"/>
      <c r="L5" s="322"/>
    </row>
    <row r="6" spans="3:12" ht="48" customHeight="1" x14ac:dyDescent="0.25">
      <c r="C6" s="319"/>
      <c r="D6" s="319"/>
      <c r="E6" s="319"/>
      <c r="F6" s="319"/>
      <c r="G6" s="319"/>
      <c r="H6" s="320"/>
      <c r="I6" s="294"/>
      <c r="J6" s="297"/>
      <c r="K6" s="300"/>
      <c r="L6" s="322"/>
    </row>
    <row r="7" spans="3:12" ht="15" customHeight="1" thickBot="1" x14ac:dyDescent="0.3">
      <c r="C7" s="91"/>
      <c r="D7" s="292" t="s">
        <v>69</v>
      </c>
      <c r="E7" s="292"/>
      <c r="F7" s="305">
        <v>0.17</v>
      </c>
      <c r="G7" s="305"/>
      <c r="H7" s="305"/>
      <c r="I7" s="294"/>
      <c r="J7" s="297"/>
      <c r="K7" s="300"/>
      <c r="L7" s="322"/>
    </row>
    <row r="8" spans="3:12" ht="28.5" customHeight="1" thickBot="1" x14ac:dyDescent="0.3">
      <c r="C8" s="287" t="s">
        <v>70</v>
      </c>
      <c r="D8" s="288"/>
      <c r="E8" s="125" t="s">
        <v>74</v>
      </c>
      <c r="F8" s="125" t="s">
        <v>73</v>
      </c>
      <c r="G8" s="125" t="s">
        <v>106</v>
      </c>
      <c r="H8" s="124" t="s">
        <v>72</v>
      </c>
      <c r="I8" s="295"/>
      <c r="J8" s="298"/>
      <c r="K8" s="301"/>
      <c r="L8" s="323"/>
    </row>
    <row r="9" spans="3:12" x14ac:dyDescent="0.25">
      <c r="C9" s="84"/>
      <c r="D9" s="85" t="s">
        <v>45</v>
      </c>
      <c r="E9" s="86"/>
      <c r="F9" s="85"/>
      <c r="G9" s="85"/>
      <c r="H9" s="86"/>
      <c r="I9" s="101"/>
      <c r="J9" s="93"/>
      <c r="K9" s="101"/>
      <c r="L9" s="180"/>
    </row>
    <row r="10" spans="3:12" x14ac:dyDescent="0.25">
      <c r="C10" s="165"/>
      <c r="D10" s="79" t="s">
        <v>46</v>
      </c>
      <c r="E10" s="80"/>
      <c r="F10" s="79"/>
      <c r="G10" s="79"/>
      <c r="H10" s="80"/>
      <c r="I10" s="113"/>
      <c r="J10" s="114"/>
      <c r="K10" s="103"/>
      <c r="L10" s="181"/>
    </row>
    <row r="11" spans="3:12" ht="15" customHeight="1" x14ac:dyDescent="0.25">
      <c r="C11" s="306" t="s">
        <v>47</v>
      </c>
      <c r="D11" s="81" t="s">
        <v>48</v>
      </c>
      <c r="E11" s="307"/>
      <c r="F11" s="306"/>
      <c r="G11" s="193"/>
      <c r="H11" s="307"/>
      <c r="I11" s="113"/>
      <c r="J11" s="114"/>
      <c r="K11" s="103"/>
      <c r="L11" s="181"/>
    </row>
    <row r="12" spans="3:12" ht="33.75" x14ac:dyDescent="0.25">
      <c r="C12" s="306"/>
      <c r="D12" s="82" t="s">
        <v>49</v>
      </c>
      <c r="E12" s="307"/>
      <c r="F12" s="306"/>
      <c r="G12" s="193"/>
      <c r="H12" s="307"/>
      <c r="I12" s="115"/>
      <c r="J12" s="116"/>
      <c r="K12" s="121"/>
      <c r="L12" s="182"/>
    </row>
    <row r="13" spans="3:12" x14ac:dyDescent="0.25">
      <c r="C13" s="83" t="s">
        <v>42</v>
      </c>
      <c r="D13" s="81" t="s">
        <v>50</v>
      </c>
      <c r="E13" s="106" t="s">
        <v>44</v>
      </c>
      <c r="F13" s="107">
        <v>191.6</v>
      </c>
      <c r="G13" s="110">
        <v>41.85</v>
      </c>
      <c r="H13" s="108">
        <v>0.21840000000000001</v>
      </c>
      <c r="I13" s="117">
        <v>159.03</v>
      </c>
      <c r="J13" s="118">
        <v>34.729999999999997</v>
      </c>
      <c r="K13" s="111">
        <v>130</v>
      </c>
      <c r="L13" s="183">
        <v>34.729999999999997</v>
      </c>
    </row>
    <row r="14" spans="3:12" x14ac:dyDescent="0.25">
      <c r="C14" s="83" t="s">
        <v>43</v>
      </c>
      <c r="D14" s="81" t="s">
        <v>52</v>
      </c>
      <c r="E14" s="106" t="s">
        <v>44</v>
      </c>
      <c r="F14" s="107">
        <v>139.46</v>
      </c>
      <c r="G14" s="110">
        <v>41.85</v>
      </c>
      <c r="H14" s="108">
        <v>0.3</v>
      </c>
      <c r="I14" s="117">
        <v>115.75</v>
      </c>
      <c r="J14" s="118">
        <v>34.729999999999997</v>
      </c>
      <c r="K14" s="111">
        <v>95</v>
      </c>
      <c r="L14" s="183">
        <v>34.729999999999997</v>
      </c>
    </row>
    <row r="15" spans="3:12" x14ac:dyDescent="0.25">
      <c r="C15" s="306" t="s">
        <v>54</v>
      </c>
      <c r="D15" s="81" t="s">
        <v>55</v>
      </c>
      <c r="E15" s="165"/>
      <c r="F15" s="164"/>
      <c r="G15" s="193"/>
      <c r="H15" s="165"/>
      <c r="I15" s="115"/>
      <c r="J15" s="116"/>
      <c r="K15" s="121"/>
      <c r="L15" s="182"/>
    </row>
    <row r="16" spans="3:12" ht="33.75" x14ac:dyDescent="0.25">
      <c r="C16" s="306"/>
      <c r="D16" s="82" t="s">
        <v>56</v>
      </c>
      <c r="E16" s="106" t="s">
        <v>44</v>
      </c>
      <c r="F16" s="107">
        <v>104.75</v>
      </c>
      <c r="G16" s="107"/>
      <c r="H16" s="185">
        <v>0</v>
      </c>
      <c r="I16" s="117">
        <v>86.94</v>
      </c>
      <c r="J16" s="186">
        <v>0</v>
      </c>
      <c r="K16" s="111">
        <v>70</v>
      </c>
      <c r="L16" s="187">
        <v>0</v>
      </c>
    </row>
    <row r="17" spans="3:13" ht="22.5" x14ac:dyDescent="0.25">
      <c r="C17" s="84"/>
      <c r="D17" s="85" t="s">
        <v>58</v>
      </c>
      <c r="E17" s="86"/>
      <c r="F17" s="85"/>
      <c r="G17" s="85"/>
      <c r="H17" s="86"/>
      <c r="I17" s="101"/>
      <c r="J17" s="93"/>
      <c r="K17" s="101"/>
      <c r="L17" s="180"/>
    </row>
    <row r="18" spans="3:13" x14ac:dyDescent="0.25">
      <c r="C18" s="165"/>
      <c r="D18" s="79" t="s">
        <v>59</v>
      </c>
      <c r="E18" s="80"/>
      <c r="F18" s="79"/>
      <c r="G18" s="79"/>
      <c r="H18" s="80"/>
      <c r="I18" s="113"/>
      <c r="J18" s="114"/>
      <c r="K18" s="103"/>
      <c r="L18" s="181"/>
    </row>
    <row r="19" spans="3:13" x14ac:dyDescent="0.25">
      <c r="C19" s="306" t="s">
        <v>60</v>
      </c>
      <c r="D19" s="81" t="s">
        <v>61</v>
      </c>
      <c r="E19" s="165"/>
      <c r="F19" s="164"/>
      <c r="G19" s="193"/>
      <c r="H19" s="165"/>
      <c r="I19" s="113"/>
      <c r="J19" s="114"/>
      <c r="K19" s="103"/>
      <c r="L19" s="181"/>
    </row>
    <row r="20" spans="3:13" ht="33.75" x14ac:dyDescent="0.25">
      <c r="C20" s="306"/>
      <c r="D20" s="82" t="s">
        <v>62</v>
      </c>
      <c r="E20" s="106" t="s">
        <v>44</v>
      </c>
      <c r="F20" s="107">
        <v>8.76</v>
      </c>
      <c r="G20" s="110">
        <v>3.24</v>
      </c>
      <c r="H20" s="108">
        <v>0.37</v>
      </c>
      <c r="I20" s="117">
        <v>7.27</v>
      </c>
      <c r="J20" s="118">
        <v>2.69</v>
      </c>
      <c r="K20" s="111">
        <v>5.7</v>
      </c>
      <c r="L20" s="183">
        <v>2.69</v>
      </c>
    </row>
    <row r="21" spans="3:13" x14ac:dyDescent="0.25">
      <c r="C21" s="306" t="s">
        <v>64</v>
      </c>
      <c r="D21" s="81" t="s">
        <v>65</v>
      </c>
      <c r="E21" s="165"/>
      <c r="F21" s="164"/>
      <c r="G21" s="193"/>
      <c r="H21" s="165"/>
      <c r="I21" s="113"/>
      <c r="J21" s="114"/>
      <c r="K21" s="103"/>
      <c r="L21" s="181"/>
    </row>
    <row r="22" spans="3:13" ht="34.5" thickBot="1" x14ac:dyDescent="0.3">
      <c r="C22" s="324"/>
      <c r="D22" s="179" t="s">
        <v>66</v>
      </c>
      <c r="E22" s="90" t="s">
        <v>44</v>
      </c>
      <c r="F22" s="102">
        <v>5.8</v>
      </c>
      <c r="G22" s="195">
        <v>2.4900000000000002</v>
      </c>
      <c r="H22" s="92">
        <v>0.42949999999999999</v>
      </c>
      <c r="I22" s="119">
        <v>4.8099999999999996</v>
      </c>
      <c r="J22" s="120">
        <v>2.0699999999999998</v>
      </c>
      <c r="K22" s="122">
        <v>4</v>
      </c>
      <c r="L22" s="184">
        <v>2.0699999999999998</v>
      </c>
    </row>
    <row r="23" spans="3:13" ht="9" customHeight="1" x14ac:dyDescent="0.25"/>
    <row r="24" spans="3:13" x14ac:dyDescent="0.25">
      <c r="C24" s="64" t="s">
        <v>34</v>
      </c>
    </row>
    <row r="25" spans="3:13" x14ac:dyDescent="0.25">
      <c r="C25" s="64" t="s">
        <v>35</v>
      </c>
    </row>
    <row r="26" spans="3:13" ht="9" customHeight="1" x14ac:dyDescent="0.25"/>
    <row r="28" spans="3:13" x14ac:dyDescent="0.25">
      <c r="C28" s="146" t="s">
        <v>75</v>
      </c>
      <c r="D28" s="147"/>
      <c r="E28" s="148"/>
      <c r="F28" s="148"/>
      <c r="G28" s="148"/>
      <c r="H28" s="149"/>
      <c r="I28" s="149"/>
      <c r="J28" s="149"/>
      <c r="K28" s="149"/>
      <c r="L28" s="150"/>
    </row>
    <row r="29" spans="3:13" ht="15.75" x14ac:dyDescent="0.25">
      <c r="C29" s="139" t="s">
        <v>76</v>
      </c>
      <c r="D29" s="127"/>
      <c r="E29" s="128"/>
      <c r="F29" s="128"/>
      <c r="G29" s="128"/>
      <c r="H29" s="128"/>
      <c r="I29" s="128"/>
      <c r="J29" s="128"/>
      <c r="K29" s="128"/>
    </row>
    <row r="30" spans="3:13" x14ac:dyDescent="0.25">
      <c r="C30" s="140" t="s">
        <v>77</v>
      </c>
      <c r="D30" s="162">
        <v>10000</v>
      </c>
      <c r="E30" s="140" t="s">
        <v>78</v>
      </c>
      <c r="F30" s="272">
        <v>9000</v>
      </c>
      <c r="G30" s="272"/>
      <c r="H30" s="272"/>
      <c r="I30" s="142" t="s">
        <v>79</v>
      </c>
      <c r="J30" s="142"/>
      <c r="K30" s="162">
        <v>1000</v>
      </c>
      <c r="L30" s="130" t="s">
        <v>80</v>
      </c>
    </row>
    <row r="31" spans="3:13" s="87" customFormat="1" x14ac:dyDescent="0.25">
      <c r="C31" s="131"/>
      <c r="D31" s="131"/>
      <c r="E31" s="126"/>
      <c r="F31" s="126"/>
      <c r="G31" s="126"/>
      <c r="H31" s="126"/>
      <c r="I31" s="126"/>
      <c r="J31" s="126"/>
      <c r="K31" s="126"/>
      <c r="L31"/>
      <c r="M31"/>
    </row>
    <row r="32" spans="3:13" s="87" customFormat="1" x14ac:dyDescent="0.25">
      <c r="C32" s="273" t="s">
        <v>102</v>
      </c>
      <c r="D32" s="273"/>
      <c r="E32" s="273"/>
      <c r="F32" s="273"/>
      <c r="G32" s="273"/>
      <c r="H32" s="273"/>
      <c r="I32" s="273"/>
      <c r="J32" s="273"/>
      <c r="K32" s="132"/>
      <c r="L32"/>
      <c r="M32"/>
    </row>
    <row r="33" spans="3:13" s="87" customFormat="1" x14ac:dyDescent="0.25">
      <c r="C33" s="279" t="s">
        <v>82</v>
      </c>
      <c r="D33" s="279"/>
      <c r="E33" s="279" t="s">
        <v>83</v>
      </c>
      <c r="F33" s="279"/>
      <c r="G33" s="133"/>
      <c r="H33" s="133" t="s">
        <v>84</v>
      </c>
      <c r="I33" s="279" t="s">
        <v>85</v>
      </c>
      <c r="J33" s="279"/>
      <c r="K33" s="143"/>
      <c r="L33"/>
      <c r="M33"/>
    </row>
    <row r="34" spans="3:13" s="87" customFormat="1" x14ac:dyDescent="0.25">
      <c r="C34" s="134" t="s">
        <v>86</v>
      </c>
      <c r="D34" s="135" t="s">
        <v>87</v>
      </c>
      <c r="E34" s="276">
        <v>4000</v>
      </c>
      <c r="F34" s="276"/>
      <c r="G34" s="192"/>
      <c r="H34" s="144">
        <v>450</v>
      </c>
      <c r="I34" s="276">
        <v>4450</v>
      </c>
      <c r="J34" s="276"/>
      <c r="K34" s="145"/>
      <c r="L34"/>
      <c r="M34"/>
    </row>
    <row r="35" spans="3:13" s="87" customFormat="1" x14ac:dyDescent="0.25">
      <c r="C35" s="134" t="s">
        <v>88</v>
      </c>
      <c r="D35" s="135" t="s">
        <v>89</v>
      </c>
      <c r="E35" s="276">
        <v>5000</v>
      </c>
      <c r="F35" s="276"/>
      <c r="G35" s="192"/>
      <c r="H35" s="144">
        <v>550</v>
      </c>
      <c r="I35" s="276">
        <v>5550</v>
      </c>
      <c r="J35" s="276"/>
      <c r="K35" s="145"/>
      <c r="L35"/>
      <c r="M35"/>
    </row>
    <row r="36" spans="3:13" s="87" customFormat="1" x14ac:dyDescent="0.25">
      <c r="C36"/>
      <c r="D36" s="136" t="s">
        <v>85</v>
      </c>
      <c r="E36" s="277">
        <v>9000</v>
      </c>
      <c r="F36" s="277"/>
      <c r="G36" s="190"/>
      <c r="H36" s="137">
        <v>1000</v>
      </c>
      <c r="I36" s="277">
        <v>10000</v>
      </c>
      <c r="J36" s="277"/>
      <c r="K36" s="138"/>
      <c r="L36"/>
      <c r="M36"/>
    </row>
    <row r="38" spans="3:13" s="87" customFormat="1" ht="15.75" x14ac:dyDescent="0.25">
      <c r="C38" s="139" t="s">
        <v>90</v>
      </c>
      <c r="D38" s="127"/>
      <c r="E38" s="128"/>
      <c r="F38" s="128"/>
      <c r="G38" s="128"/>
      <c r="H38" s="128"/>
      <c r="I38" s="128"/>
      <c r="J38" s="128"/>
      <c r="K38" s="128"/>
      <c r="L38"/>
      <c r="M38"/>
    </row>
    <row r="39" spans="3:13" s="87" customFormat="1" x14ac:dyDescent="0.25">
      <c r="C39" s="140" t="s">
        <v>77</v>
      </c>
      <c r="D39" s="162">
        <v>8200</v>
      </c>
      <c r="E39" s="140" t="s">
        <v>78</v>
      </c>
      <c r="F39" s="272">
        <v>7200</v>
      </c>
      <c r="G39" s="272"/>
      <c r="H39" s="272" t="s">
        <v>79</v>
      </c>
      <c r="I39" s="142" t="s">
        <v>79</v>
      </c>
      <c r="J39" s="142"/>
      <c r="K39" s="162">
        <v>1000</v>
      </c>
      <c r="L39" s="130" t="s">
        <v>80</v>
      </c>
      <c r="M39"/>
    </row>
    <row r="40" spans="3:13" s="87" customFormat="1" x14ac:dyDescent="0.25">
      <c r="C40" s="279" t="s">
        <v>82</v>
      </c>
      <c r="D40" s="279"/>
      <c r="E40" s="279" t="s">
        <v>83</v>
      </c>
      <c r="F40" s="279"/>
      <c r="G40" s="133"/>
      <c r="H40" s="133" t="s">
        <v>84</v>
      </c>
      <c r="I40" s="279" t="s">
        <v>85</v>
      </c>
      <c r="J40" s="279"/>
      <c r="K40"/>
      <c r="L40"/>
      <c r="M40"/>
    </row>
    <row r="41" spans="3:13" s="87" customFormat="1" x14ac:dyDescent="0.25">
      <c r="C41" s="134" t="s">
        <v>86</v>
      </c>
      <c r="D41" s="135" t="s">
        <v>87</v>
      </c>
      <c r="E41" s="276">
        <v>3200</v>
      </c>
      <c r="F41" s="276"/>
      <c r="G41" s="192"/>
      <c r="H41" s="144">
        <v>450</v>
      </c>
      <c r="I41" s="276">
        <v>3650</v>
      </c>
      <c r="J41" s="276"/>
      <c r="K41"/>
      <c r="L41"/>
      <c r="M41"/>
    </row>
    <row r="42" spans="3:13" s="87" customFormat="1" x14ac:dyDescent="0.25">
      <c r="C42" s="134" t="s">
        <v>88</v>
      </c>
      <c r="D42" s="135" t="s">
        <v>89</v>
      </c>
      <c r="E42" s="276">
        <v>4000</v>
      </c>
      <c r="F42" s="276"/>
      <c r="G42" s="192"/>
      <c r="H42" s="144">
        <v>550</v>
      </c>
      <c r="I42" s="276">
        <v>4550</v>
      </c>
      <c r="J42" s="276"/>
      <c r="K42"/>
      <c r="L42"/>
      <c r="M42"/>
    </row>
    <row r="43" spans="3:13" s="87" customFormat="1" x14ac:dyDescent="0.25">
      <c r="C43"/>
      <c r="D43" s="136" t="s">
        <v>85</v>
      </c>
      <c r="E43" s="277">
        <v>7200</v>
      </c>
      <c r="F43" s="277"/>
      <c r="G43" s="190"/>
      <c r="H43" s="137">
        <v>1000</v>
      </c>
      <c r="I43" s="277">
        <v>8200</v>
      </c>
      <c r="J43" s="277"/>
      <c r="K43"/>
      <c r="L43"/>
      <c r="M43"/>
    </row>
    <row r="44" spans="3:13" ht="4.5" customHeight="1" x14ac:dyDescent="0.25"/>
    <row r="45" spans="3:13" x14ac:dyDescent="0.25">
      <c r="C45" t="s">
        <v>104</v>
      </c>
      <c r="E45" s="188"/>
      <c r="F45" s="188"/>
      <c r="G45" s="188"/>
      <c r="H45" s="188"/>
      <c r="I45" s="188"/>
      <c r="J45" s="188"/>
      <c r="K45" s="188"/>
      <c r="L45" s="188"/>
      <c r="M45" s="188"/>
    </row>
    <row r="46" spans="3:13" x14ac:dyDescent="0.25">
      <c r="C46" t="s">
        <v>105</v>
      </c>
      <c r="E46" s="189"/>
      <c r="F46" s="189"/>
      <c r="G46" s="189"/>
      <c r="H46" s="189"/>
      <c r="I46" s="189"/>
      <c r="J46" s="189"/>
      <c r="K46" s="189"/>
      <c r="L46" s="189"/>
      <c r="M46" s="189"/>
    </row>
  </sheetData>
  <mergeCells count="39">
    <mergeCell ref="E41:F41"/>
    <mergeCell ref="I41:J41"/>
    <mergeCell ref="E42:F42"/>
    <mergeCell ref="I42:J42"/>
    <mergeCell ref="E43:F43"/>
    <mergeCell ref="I43:J43"/>
    <mergeCell ref="E36:F36"/>
    <mergeCell ref="I36:J36"/>
    <mergeCell ref="F39:H39"/>
    <mergeCell ref="C40:D40"/>
    <mergeCell ref="E40:F40"/>
    <mergeCell ref="I40:J40"/>
    <mergeCell ref="E35:F35"/>
    <mergeCell ref="I35:J35"/>
    <mergeCell ref="C21:C22"/>
    <mergeCell ref="F30:H30"/>
    <mergeCell ref="C32:J32"/>
    <mergeCell ref="C33:D33"/>
    <mergeCell ref="E33:F33"/>
    <mergeCell ref="I33:J33"/>
    <mergeCell ref="E34:F34"/>
    <mergeCell ref="I34:J34"/>
    <mergeCell ref="C15:C16"/>
    <mergeCell ref="C19:C20"/>
    <mergeCell ref="F7:H7"/>
    <mergeCell ref="C8:D8"/>
    <mergeCell ref="C11:C12"/>
    <mergeCell ref="E11:E12"/>
    <mergeCell ref="F11:F12"/>
    <mergeCell ref="H11:H12"/>
    <mergeCell ref="C1:L1"/>
    <mergeCell ref="C2:H6"/>
    <mergeCell ref="I2:J2"/>
    <mergeCell ref="K2:L2"/>
    <mergeCell ref="I3:I8"/>
    <mergeCell ref="J3:J8"/>
    <mergeCell ref="K3:K8"/>
    <mergeCell ref="L3:L8"/>
    <mergeCell ref="D7:E7"/>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38"/>
  <sheetViews>
    <sheetView showGridLines="0" tabSelected="1" workbookViewId="0">
      <selection activeCell="C2" sqref="C2:H6"/>
    </sheetView>
  </sheetViews>
  <sheetFormatPr defaultRowHeight="15" x14ac:dyDescent="0.25"/>
  <cols>
    <col min="3" max="3" width="10" bestFit="1" customWidth="1"/>
    <col min="4" max="4" width="49" customWidth="1"/>
    <col min="6" max="6" width="10.7109375" bestFit="1" customWidth="1"/>
    <col min="7" max="7" width="10.7109375" customWidth="1"/>
    <col min="8" max="8" width="12.85546875" customWidth="1"/>
    <col min="10" max="10" width="11.7109375" customWidth="1"/>
    <col min="11" max="11" width="10.5703125" customWidth="1"/>
    <col min="12" max="12" width="10.7109375" bestFit="1" customWidth="1"/>
  </cols>
  <sheetData>
    <row r="1" spans="3:12" ht="21" customHeight="1" thickBot="1" x14ac:dyDescent="0.3">
      <c r="C1" s="278" t="s">
        <v>103</v>
      </c>
      <c r="D1" s="278"/>
      <c r="E1" s="278"/>
      <c r="F1" s="278"/>
      <c r="G1" s="278"/>
      <c r="H1" s="278"/>
      <c r="I1" s="278"/>
      <c r="J1" s="278"/>
      <c r="K1" s="278"/>
      <c r="L1" s="278"/>
    </row>
    <row r="2" spans="3:12" ht="27" customHeight="1" thickBot="1" x14ac:dyDescent="0.3">
      <c r="C2" s="319" t="s">
        <v>117</v>
      </c>
      <c r="D2" s="319"/>
      <c r="E2" s="319"/>
      <c r="F2" s="319"/>
      <c r="G2" s="319"/>
      <c r="H2" s="320"/>
      <c r="I2" s="280" t="s">
        <v>71</v>
      </c>
      <c r="J2" s="281"/>
      <c r="K2" s="282" t="s">
        <v>23</v>
      </c>
      <c r="L2" s="284"/>
    </row>
    <row r="3" spans="3:12" ht="15" customHeight="1" x14ac:dyDescent="0.25">
      <c r="C3" s="319"/>
      <c r="D3" s="319"/>
      <c r="E3" s="319"/>
      <c r="F3" s="319"/>
      <c r="G3" s="319"/>
      <c r="H3" s="320"/>
      <c r="I3" s="293" t="s">
        <v>18</v>
      </c>
      <c r="J3" s="296" t="s">
        <v>39</v>
      </c>
      <c r="K3" s="299" t="s">
        <v>16</v>
      </c>
      <c r="L3" s="321" t="s">
        <v>40</v>
      </c>
    </row>
    <row r="4" spans="3:12" ht="15" customHeight="1" x14ac:dyDescent="0.25">
      <c r="C4" s="319"/>
      <c r="D4" s="319"/>
      <c r="E4" s="319"/>
      <c r="F4" s="319"/>
      <c r="G4" s="319"/>
      <c r="H4" s="320"/>
      <c r="I4" s="294"/>
      <c r="J4" s="297"/>
      <c r="K4" s="300"/>
      <c r="L4" s="322"/>
    </row>
    <row r="5" spans="3:12" ht="13.5" customHeight="1" x14ac:dyDescent="0.25">
      <c r="C5" s="319"/>
      <c r="D5" s="319"/>
      <c r="E5" s="319"/>
      <c r="F5" s="319"/>
      <c r="G5" s="319"/>
      <c r="H5" s="320"/>
      <c r="I5" s="294"/>
      <c r="J5" s="297"/>
      <c r="K5" s="300"/>
      <c r="L5" s="322"/>
    </row>
    <row r="6" spans="3:12" ht="48" customHeight="1" x14ac:dyDescent="0.25">
      <c r="C6" s="319"/>
      <c r="D6" s="319"/>
      <c r="E6" s="319"/>
      <c r="F6" s="319"/>
      <c r="G6" s="319"/>
      <c r="H6" s="320"/>
      <c r="I6" s="294"/>
      <c r="J6" s="297"/>
      <c r="K6" s="300"/>
      <c r="L6" s="322"/>
    </row>
    <row r="7" spans="3:12" ht="15" customHeight="1" thickBot="1" x14ac:dyDescent="0.3">
      <c r="C7" s="91"/>
      <c r="D7" s="292" t="s">
        <v>69</v>
      </c>
      <c r="E7" s="292"/>
      <c r="F7" s="305">
        <v>0.17</v>
      </c>
      <c r="G7" s="305"/>
      <c r="H7" s="305"/>
      <c r="I7" s="294"/>
      <c r="J7" s="297"/>
      <c r="K7" s="300"/>
      <c r="L7" s="322"/>
    </row>
    <row r="8" spans="3:12" ht="28.5" customHeight="1" thickBot="1" x14ac:dyDescent="0.3">
      <c r="C8" s="287" t="s">
        <v>70</v>
      </c>
      <c r="D8" s="288"/>
      <c r="E8" s="125" t="s">
        <v>74</v>
      </c>
      <c r="F8" s="125" t="s">
        <v>73</v>
      </c>
      <c r="G8" s="125" t="s">
        <v>106</v>
      </c>
      <c r="H8" s="124" t="s">
        <v>72</v>
      </c>
      <c r="I8" s="295"/>
      <c r="J8" s="298"/>
      <c r="K8" s="301"/>
      <c r="L8" s="323"/>
    </row>
    <row r="9" spans="3:12" x14ac:dyDescent="0.25">
      <c r="C9" s="225">
        <v>1</v>
      </c>
      <c r="D9" s="222" t="s">
        <v>113</v>
      </c>
      <c r="E9" s="86"/>
      <c r="F9" s="85"/>
      <c r="G9" s="85"/>
      <c r="H9" s="86"/>
      <c r="I9" s="101"/>
      <c r="J9" s="93"/>
      <c r="K9" s="101"/>
      <c r="L9" s="180"/>
    </row>
    <row r="10" spans="3:12" ht="45" x14ac:dyDescent="0.25">
      <c r="C10" s="194"/>
      <c r="D10" s="196" t="s">
        <v>107</v>
      </c>
      <c r="E10" s="80"/>
      <c r="F10" s="79"/>
      <c r="G10" s="79"/>
      <c r="H10" s="80"/>
      <c r="I10" s="113"/>
      <c r="J10" s="114"/>
      <c r="K10" s="103"/>
      <c r="L10" s="181"/>
    </row>
    <row r="11" spans="3:12" ht="45" x14ac:dyDescent="0.25">
      <c r="C11" s="197" t="s">
        <v>108</v>
      </c>
      <c r="D11" s="198" t="s">
        <v>114</v>
      </c>
      <c r="E11" s="106" t="s">
        <v>44</v>
      </c>
      <c r="F11" s="197">
        <v>73.09</v>
      </c>
      <c r="G11" s="104">
        <v>73.09</v>
      </c>
      <c r="H11" s="199">
        <v>1</v>
      </c>
      <c r="I11" s="117">
        <v>60.66</v>
      </c>
      <c r="J11" s="118">
        <v>60.66</v>
      </c>
      <c r="K11" s="200">
        <v>60.66</v>
      </c>
      <c r="L11" s="183">
        <v>60.66</v>
      </c>
    </row>
    <row r="12" spans="3:12" x14ac:dyDescent="0.25">
      <c r="C12" s="226">
        <v>3</v>
      </c>
      <c r="D12" s="222" t="s">
        <v>112</v>
      </c>
      <c r="E12" s="216"/>
      <c r="F12" s="217"/>
      <c r="G12" s="216"/>
      <c r="H12" s="218"/>
      <c r="I12" s="219"/>
      <c r="J12" s="220"/>
      <c r="K12" s="219"/>
      <c r="L12" s="221"/>
    </row>
    <row r="13" spans="3:12" ht="56.25" x14ac:dyDescent="0.25">
      <c r="C13" s="201"/>
      <c r="D13" s="202" t="s">
        <v>110</v>
      </c>
      <c r="E13" s="203"/>
      <c r="F13" s="204"/>
      <c r="G13" s="204"/>
      <c r="H13" s="205"/>
      <c r="I13" s="206"/>
      <c r="J13" s="207"/>
      <c r="K13" s="208"/>
      <c r="L13" s="209"/>
    </row>
    <row r="14" spans="3:12" ht="23.25" thickBot="1" x14ac:dyDescent="0.3">
      <c r="C14" s="210" t="s">
        <v>109</v>
      </c>
      <c r="D14" s="211" t="s">
        <v>111</v>
      </c>
      <c r="E14" s="90" t="s">
        <v>44</v>
      </c>
      <c r="F14" s="102">
        <v>2107.0100000000002</v>
      </c>
      <c r="G14" s="195">
        <v>124.95</v>
      </c>
      <c r="H14" s="223">
        <v>5.9299999999999999E-2</v>
      </c>
      <c r="I14" s="212">
        <v>1748.82</v>
      </c>
      <c r="J14" s="213">
        <v>155.31285</v>
      </c>
      <c r="K14" s="214">
        <v>70</v>
      </c>
      <c r="L14" s="215">
        <v>155.31285</v>
      </c>
    </row>
    <row r="15" spans="3:12" ht="9" customHeight="1" x14ac:dyDescent="0.25"/>
    <row r="16" spans="3:12" x14ac:dyDescent="0.25">
      <c r="C16" s="64" t="s">
        <v>34</v>
      </c>
    </row>
    <row r="17" spans="3:13" x14ac:dyDescent="0.25">
      <c r="C17" s="64" t="s">
        <v>35</v>
      </c>
    </row>
    <row r="18" spans="3:13" ht="9" customHeight="1" x14ac:dyDescent="0.25"/>
    <row r="20" spans="3:13" x14ac:dyDescent="0.25">
      <c r="C20" s="146" t="s">
        <v>75</v>
      </c>
      <c r="D20" s="147"/>
      <c r="E20" s="148"/>
      <c r="F20" s="148"/>
      <c r="G20" s="148"/>
      <c r="H20" s="149"/>
      <c r="I20" s="149"/>
      <c r="J20" s="149"/>
      <c r="K20" s="149"/>
      <c r="L20" s="150"/>
    </row>
    <row r="21" spans="3:13" ht="15.75" x14ac:dyDescent="0.25">
      <c r="C21" s="139" t="s">
        <v>76</v>
      </c>
      <c r="D21" s="127"/>
      <c r="E21" s="128"/>
      <c r="F21" s="128"/>
      <c r="G21" s="128"/>
      <c r="H21" s="128"/>
      <c r="I21" s="128"/>
      <c r="J21" s="128"/>
      <c r="K21" s="128"/>
    </row>
    <row r="22" spans="3:13" x14ac:dyDescent="0.25">
      <c r="C22" s="140" t="s">
        <v>77</v>
      </c>
      <c r="D22" s="191">
        <v>10000</v>
      </c>
      <c r="E22" s="140" t="s">
        <v>78</v>
      </c>
      <c r="F22" s="272">
        <v>9000</v>
      </c>
      <c r="G22" s="272"/>
      <c r="H22" s="272"/>
      <c r="I22" s="142" t="s">
        <v>79</v>
      </c>
      <c r="J22" s="142"/>
      <c r="K22" s="191">
        <v>1000</v>
      </c>
      <c r="L22" s="130" t="s">
        <v>80</v>
      </c>
    </row>
    <row r="23" spans="3:13" s="87" customFormat="1" x14ac:dyDescent="0.25">
      <c r="C23" s="131"/>
      <c r="D23" s="131"/>
      <c r="E23" s="126"/>
      <c r="F23" s="126"/>
      <c r="G23" s="126"/>
      <c r="H23" s="126"/>
      <c r="I23" s="126"/>
      <c r="J23" s="126"/>
      <c r="K23" s="126"/>
      <c r="L23"/>
      <c r="M23"/>
    </row>
    <row r="24" spans="3:13" s="87" customFormat="1" x14ac:dyDescent="0.25">
      <c r="C24" s="273" t="s">
        <v>102</v>
      </c>
      <c r="D24" s="273"/>
      <c r="E24" s="273"/>
      <c r="F24" s="273"/>
      <c r="G24" s="273"/>
      <c r="H24" s="273"/>
      <c r="I24" s="273"/>
      <c r="J24" s="273"/>
      <c r="K24" s="132"/>
      <c r="L24"/>
      <c r="M24"/>
    </row>
    <row r="25" spans="3:13" s="87" customFormat="1" x14ac:dyDescent="0.25">
      <c r="C25" s="279" t="s">
        <v>82</v>
      </c>
      <c r="D25" s="279"/>
      <c r="E25" s="279" t="s">
        <v>83</v>
      </c>
      <c r="F25" s="279"/>
      <c r="G25" s="133"/>
      <c r="H25" s="133" t="s">
        <v>84</v>
      </c>
      <c r="I25" s="279" t="s">
        <v>85</v>
      </c>
      <c r="J25" s="279"/>
      <c r="K25" s="143"/>
      <c r="L25"/>
      <c r="M25"/>
    </row>
    <row r="26" spans="3:13" s="87" customFormat="1" x14ac:dyDescent="0.25">
      <c r="C26" s="134">
        <v>1</v>
      </c>
      <c r="D26" s="224" t="s">
        <v>113</v>
      </c>
      <c r="E26" s="276">
        <v>4000</v>
      </c>
      <c r="F26" s="276"/>
      <c r="G26" s="192"/>
      <c r="H26" s="144">
        <v>450</v>
      </c>
      <c r="I26" s="276">
        <v>4450</v>
      </c>
      <c r="J26" s="276"/>
      <c r="K26" s="145"/>
      <c r="L26"/>
      <c r="M26"/>
    </row>
    <row r="27" spans="3:13" s="87" customFormat="1" x14ac:dyDescent="0.25">
      <c r="C27" s="134">
        <v>3</v>
      </c>
      <c r="D27" s="224" t="s">
        <v>112</v>
      </c>
      <c r="E27" s="276">
        <v>5000</v>
      </c>
      <c r="F27" s="276"/>
      <c r="G27" s="192"/>
      <c r="H27" s="144">
        <v>550</v>
      </c>
      <c r="I27" s="276">
        <v>5550</v>
      </c>
      <c r="J27" s="276"/>
      <c r="K27" s="145"/>
      <c r="L27"/>
      <c r="M27"/>
    </row>
    <row r="28" spans="3:13" s="87" customFormat="1" x14ac:dyDescent="0.25">
      <c r="C28"/>
      <c r="D28" s="136" t="s">
        <v>85</v>
      </c>
      <c r="E28" s="277">
        <v>9000</v>
      </c>
      <c r="F28" s="277"/>
      <c r="G28" s="190"/>
      <c r="H28" s="137">
        <v>1000</v>
      </c>
      <c r="I28" s="277">
        <v>10000</v>
      </c>
      <c r="J28" s="277"/>
      <c r="K28" s="138"/>
      <c r="L28"/>
      <c r="M28"/>
    </row>
    <row r="30" spans="3:13" s="87" customFormat="1" ht="15.75" x14ac:dyDescent="0.25">
      <c r="C30" s="139" t="s">
        <v>90</v>
      </c>
      <c r="D30" s="127"/>
      <c r="E30" s="128"/>
      <c r="F30" s="128"/>
      <c r="G30" s="128"/>
      <c r="H30" s="128"/>
      <c r="I30" s="128"/>
      <c r="J30" s="128"/>
      <c r="K30" s="128"/>
      <c r="L30"/>
      <c r="M30"/>
    </row>
    <row r="31" spans="3:13" s="87" customFormat="1" x14ac:dyDescent="0.25">
      <c r="C31" s="140" t="s">
        <v>77</v>
      </c>
      <c r="D31" s="191">
        <v>8200</v>
      </c>
      <c r="E31" s="140" t="s">
        <v>78</v>
      </c>
      <c r="F31" s="272">
        <v>7200</v>
      </c>
      <c r="G31" s="272"/>
      <c r="H31" s="272" t="s">
        <v>79</v>
      </c>
      <c r="I31" s="142" t="s">
        <v>79</v>
      </c>
      <c r="J31" s="142"/>
      <c r="K31" s="191">
        <v>1000</v>
      </c>
      <c r="L31" s="130" t="s">
        <v>80</v>
      </c>
      <c r="M31"/>
    </row>
    <row r="32" spans="3:13" s="87" customFormat="1" x14ac:dyDescent="0.25">
      <c r="C32" s="279" t="s">
        <v>82</v>
      </c>
      <c r="D32" s="279"/>
      <c r="E32" s="279" t="s">
        <v>83</v>
      </c>
      <c r="F32" s="279"/>
      <c r="G32" s="133"/>
      <c r="H32" s="133" t="s">
        <v>84</v>
      </c>
      <c r="I32" s="279" t="s">
        <v>85</v>
      </c>
      <c r="J32" s="279"/>
      <c r="K32"/>
      <c r="L32"/>
      <c r="M32"/>
    </row>
    <row r="33" spans="3:13" s="87" customFormat="1" x14ac:dyDescent="0.25">
      <c r="C33" s="134">
        <v>1</v>
      </c>
      <c r="D33" s="224" t="s">
        <v>113</v>
      </c>
      <c r="E33" s="276">
        <v>3200</v>
      </c>
      <c r="F33" s="276"/>
      <c r="G33" s="192"/>
      <c r="H33" s="144">
        <v>450</v>
      </c>
      <c r="I33" s="276">
        <v>3650</v>
      </c>
      <c r="J33" s="276"/>
      <c r="K33"/>
      <c r="L33"/>
      <c r="M33"/>
    </row>
    <row r="34" spans="3:13" s="87" customFormat="1" x14ac:dyDescent="0.25">
      <c r="C34" s="134">
        <v>3</v>
      </c>
      <c r="D34" s="224" t="s">
        <v>112</v>
      </c>
      <c r="E34" s="276">
        <v>4000</v>
      </c>
      <c r="F34" s="276"/>
      <c r="G34" s="192"/>
      <c r="H34" s="144">
        <v>550</v>
      </c>
      <c r="I34" s="276">
        <v>4550</v>
      </c>
      <c r="J34" s="276"/>
      <c r="K34"/>
      <c r="L34"/>
      <c r="M34"/>
    </row>
    <row r="35" spans="3:13" s="87" customFormat="1" x14ac:dyDescent="0.25">
      <c r="C35"/>
      <c r="D35" s="136" t="s">
        <v>85</v>
      </c>
      <c r="E35" s="277">
        <v>7200</v>
      </c>
      <c r="F35" s="277"/>
      <c r="G35" s="190"/>
      <c r="H35" s="137">
        <v>1000</v>
      </c>
      <c r="I35" s="277">
        <v>8200</v>
      </c>
      <c r="J35" s="277"/>
      <c r="K35"/>
      <c r="L35"/>
      <c r="M35"/>
    </row>
    <row r="36" spans="3:13" ht="4.5" customHeight="1" x14ac:dyDescent="0.25"/>
    <row r="37" spans="3:13" x14ac:dyDescent="0.25">
      <c r="C37" t="s">
        <v>104</v>
      </c>
      <c r="E37" s="188"/>
      <c r="F37" s="188"/>
      <c r="G37" s="188"/>
      <c r="H37" s="188"/>
      <c r="I37" s="188"/>
      <c r="J37" s="188"/>
      <c r="K37" s="188"/>
      <c r="L37" s="188"/>
      <c r="M37" s="188"/>
    </row>
    <row r="38" spans="3:13" x14ac:dyDescent="0.25">
      <c r="C38" t="s">
        <v>105</v>
      </c>
      <c r="E38" s="189"/>
      <c r="F38" s="189"/>
      <c r="G38" s="189"/>
      <c r="H38" s="189"/>
      <c r="I38" s="189"/>
      <c r="J38" s="189"/>
      <c r="K38" s="189"/>
      <c r="L38" s="189"/>
      <c r="M38" s="189"/>
    </row>
  </sheetData>
  <mergeCells count="32">
    <mergeCell ref="C8:D8"/>
    <mergeCell ref="C1:L1"/>
    <mergeCell ref="C2:H6"/>
    <mergeCell ref="I2:J2"/>
    <mergeCell ref="K2:L2"/>
    <mergeCell ref="I3:I8"/>
    <mergeCell ref="J3:J8"/>
    <mergeCell ref="K3:K8"/>
    <mergeCell ref="L3:L8"/>
    <mergeCell ref="D7:E7"/>
    <mergeCell ref="F7:H7"/>
    <mergeCell ref="F22:H22"/>
    <mergeCell ref="C24:J24"/>
    <mergeCell ref="C25:D25"/>
    <mergeCell ref="E25:F25"/>
    <mergeCell ref="I25:J25"/>
    <mergeCell ref="E26:F26"/>
    <mergeCell ref="I26:J26"/>
    <mergeCell ref="E27:F27"/>
    <mergeCell ref="I27:J27"/>
    <mergeCell ref="E28:F28"/>
    <mergeCell ref="I28:J28"/>
    <mergeCell ref="C32:D32"/>
    <mergeCell ref="E32:F32"/>
    <mergeCell ref="I32:J32"/>
    <mergeCell ref="E33:F33"/>
    <mergeCell ref="I33:J33"/>
    <mergeCell ref="E34:F34"/>
    <mergeCell ref="I34:J34"/>
    <mergeCell ref="E35:F35"/>
    <mergeCell ref="I35:J35"/>
    <mergeCell ref="F31:H3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Appaltii a Corpo</vt:lpstr>
      <vt:lpstr>Contratti applicativi</vt:lpstr>
      <vt:lpstr>CORPO o MISURA con computo</vt:lpstr>
      <vt:lpstr>ELENCO PREZZI no computo</vt:lpstr>
      <vt:lpstr>SERVIZI</vt:lpstr>
      <vt:lpstr>'Appaltii a Corpo'!Area_stampa</vt:lpstr>
      <vt:lpstr>'CORPO o MISURA con computo'!Area_stampa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CATALANO GAETANO</dc:creator>
  <cp:lastModifiedBy>Chiara Verdolin</cp:lastModifiedBy>
  <cp:lastPrinted>2021-11-03T08:36:17Z</cp:lastPrinted>
  <dcterms:created xsi:type="dcterms:W3CDTF">2016-07-12T19:07:33Z</dcterms:created>
  <dcterms:modified xsi:type="dcterms:W3CDTF">2024-01-08T13:57:18Z</dcterms:modified>
</cp:coreProperties>
</file>